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 codeName="ThisWorkbook"/>
  <mc:AlternateContent xmlns:mc="http://schemas.openxmlformats.org/markup-compatibility/2006">
    <mc:Choice Requires="x15">
      <x15ac:absPath xmlns:x15ac="http://schemas.microsoft.com/office/spreadsheetml/2010/11/ac" url="/Users/Marc/Documents/Carleton MJ/Carleton MJ2/Carleton MJ2 - Fall 2016/- JOUR 4101 - Data Journalism/- Assignment 1 - Excel Story/DATA/"/>
    </mc:Choice>
  </mc:AlternateContent>
  <bookViews>
    <workbookView xWindow="1040" yWindow="460" windowWidth="50160" windowHeight="25220" tabRatio="500" firstSheet="2" activeTab="2"/>
  </bookViews>
  <sheets>
    <sheet name="PortalData" sheetId="1" state="hidden" r:id="rId1"/>
    <sheet name="MonthlyArrivalsByCountry" sheetId="13" r:id="rId2"/>
    <sheet name="ARRIVALS - 2015-16" sheetId="20" r:id="rId3"/>
    <sheet name="ESRI_MAPINFO_SHEET" sheetId="19" state="veryHidden" r:id="rId4"/>
  </sheets>
  <definedNames>
    <definedName name="grandTotal">PortalData!$G$19</definedName>
    <definedName name="year0">PortalData!$B$5:$N$5</definedName>
    <definedName name="year1">PortalData!$B$6:$N$6</definedName>
  </definedName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5" i="20" l="1"/>
  <c r="F6" i="20"/>
  <c r="F7" i="20"/>
  <c r="F8" i="20"/>
  <c r="F9" i="20"/>
  <c r="F10" i="20"/>
  <c r="F11" i="20"/>
  <c r="F12" i="20"/>
  <c r="F13" i="20"/>
  <c r="F14" i="20"/>
  <c r="F15" i="20"/>
  <c r="F16" i="20"/>
  <c r="F17" i="20"/>
  <c r="F18" i="20"/>
  <c r="F19" i="20"/>
  <c r="F20" i="20"/>
  <c r="F21" i="20"/>
  <c r="F22" i="20"/>
  <c r="F23" i="20"/>
  <c r="F24" i="20"/>
  <c r="F25" i="20"/>
  <c r="F26" i="20"/>
  <c r="F4" i="20"/>
  <c r="S32" i="20"/>
  <c r="S31" i="20"/>
  <c r="S30" i="20"/>
  <c r="E11" i="20"/>
  <c r="E12" i="20"/>
  <c r="E13" i="20"/>
  <c r="E5" i="20"/>
  <c r="E6" i="20"/>
  <c r="E7" i="20"/>
  <c r="E8" i="20"/>
  <c r="E9" i="20"/>
  <c r="F6" i="13"/>
  <c r="AH9" i="13"/>
  <c r="AH10" i="13"/>
  <c r="AI9" i="13"/>
  <c r="AI10" i="13"/>
  <c r="AE9" i="13"/>
  <c r="AE10" i="13"/>
  <c r="G19" i="1"/>
  <c r="F5" i="13"/>
  <c r="G6" i="13"/>
  <c r="H6" i="13"/>
  <c r="H9" i="13"/>
  <c r="H10" i="13"/>
  <c r="I6" i="13"/>
  <c r="I9" i="13"/>
  <c r="I10" i="13"/>
  <c r="J6" i="13"/>
  <c r="J9" i="13"/>
  <c r="J10" i="13"/>
  <c r="K6" i="13"/>
  <c r="L6" i="13"/>
  <c r="M6" i="13"/>
  <c r="N6" i="13"/>
  <c r="N9" i="13"/>
  <c r="N10" i="13"/>
  <c r="O6" i="13"/>
  <c r="O9" i="13"/>
  <c r="O10" i="13"/>
  <c r="P6" i="13"/>
  <c r="P9" i="13"/>
  <c r="P10" i="13"/>
  <c r="Q6" i="13"/>
  <c r="R6" i="13"/>
  <c r="R9" i="13"/>
  <c r="R10" i="13"/>
  <c r="S6" i="13"/>
  <c r="T6" i="13"/>
  <c r="U6" i="13"/>
  <c r="V6" i="13"/>
  <c r="W6" i="13"/>
  <c r="X6" i="13"/>
  <c r="Y6" i="13"/>
  <c r="T9" i="13"/>
  <c r="T10" i="13"/>
  <c r="V9" i="13"/>
  <c r="V10" i="13"/>
  <c r="W9" i="13"/>
  <c r="W10" i="13"/>
  <c r="X9" i="13"/>
  <c r="X10" i="13"/>
  <c r="AQ6" i="13"/>
  <c r="AQ9" i="13"/>
  <c r="AR6" i="13"/>
  <c r="AS6" i="13"/>
  <c r="AS9" i="13"/>
  <c r="AS10" i="13"/>
  <c r="AT6" i="13"/>
  <c r="AT9" i="13"/>
  <c r="AT10" i="13"/>
  <c r="AU6" i="13"/>
  <c r="AU9" i="13"/>
  <c r="AU10" i="13"/>
  <c r="AV6" i="13"/>
  <c r="AW6" i="13"/>
  <c r="AW9" i="13"/>
  <c r="AW10" i="13"/>
  <c r="AX6" i="13"/>
  <c r="AY6" i="13"/>
  <c r="AY9" i="13"/>
  <c r="AY10" i="13"/>
  <c r="AZ6" i="13"/>
  <c r="BA6" i="13"/>
  <c r="BA9" i="13"/>
  <c r="BA10" i="13"/>
  <c r="BB6" i="13"/>
  <c r="BB9" i="13"/>
  <c r="BB10" i="13"/>
  <c r="BC6" i="13"/>
  <c r="BD6" i="13"/>
  <c r="BE6" i="13"/>
  <c r="BF6" i="13"/>
  <c r="BG6" i="13"/>
  <c r="BH6" i="13"/>
  <c r="BI6" i="13"/>
  <c r="BJ6" i="13"/>
  <c r="BK6" i="13"/>
  <c r="BL6" i="13"/>
  <c r="BM6" i="13"/>
  <c r="BN6" i="13"/>
  <c r="BC9" i="13"/>
  <c r="BD9" i="13"/>
  <c r="BE9" i="13"/>
  <c r="BF9" i="13"/>
  <c r="BG9" i="13"/>
  <c r="BH9" i="13"/>
  <c r="BI9" i="13"/>
  <c r="BJ9" i="13"/>
  <c r="BK9" i="13"/>
  <c r="BL9" i="13"/>
  <c r="BM9" i="13"/>
  <c r="BN9" i="13"/>
  <c r="BE10" i="13"/>
  <c r="BG10" i="13"/>
  <c r="BH10" i="13"/>
  <c r="BJ10" i="13"/>
  <c r="BM10" i="13"/>
  <c r="BC10" i="13"/>
  <c r="BK10" i="13"/>
  <c r="BO6" i="13"/>
  <c r="BO9" i="13"/>
  <c r="BO10" i="13"/>
  <c r="BP6" i="13"/>
  <c r="BP9" i="13"/>
  <c r="BP10" i="13"/>
  <c r="BQ6" i="13"/>
  <c r="BR6" i="13"/>
  <c r="BS6" i="13"/>
  <c r="BS9" i="13"/>
  <c r="BS10" i="13"/>
  <c r="BT6" i="13"/>
  <c r="BT9" i="13"/>
  <c r="BT10" i="13"/>
  <c r="BU6" i="13"/>
  <c r="BV6" i="13"/>
  <c r="BW6" i="13"/>
  <c r="BW9" i="13"/>
  <c r="BW10" i="13"/>
  <c r="BX6" i="13"/>
  <c r="BX9" i="13"/>
  <c r="BX10" i="13"/>
  <c r="BY6" i="13"/>
  <c r="BZ6" i="13"/>
  <c r="BZ9" i="13"/>
  <c r="BZ10" i="13"/>
  <c r="F7" i="13"/>
  <c r="F8" i="13"/>
  <c r="G9" i="13"/>
  <c r="K9" i="13"/>
  <c r="K10" i="13"/>
  <c r="L9" i="13"/>
  <c r="M9" i="13"/>
  <c r="M10" i="13"/>
  <c r="Q9" i="13"/>
  <c r="S9" i="13"/>
  <c r="S10" i="13"/>
  <c r="U9" i="13"/>
  <c r="U10" i="13"/>
  <c r="Y9" i="13"/>
  <c r="Z9" i="13"/>
  <c r="Z10" i="13"/>
  <c r="AA9" i="13"/>
  <c r="AA10" i="13"/>
  <c r="AB9" i="13"/>
  <c r="AB10" i="13"/>
  <c r="AC9" i="13"/>
  <c r="AD9" i="13"/>
  <c r="AD10" i="13"/>
  <c r="AJ9" i="13"/>
  <c r="AJ10" i="13"/>
  <c r="AK9" i="13"/>
  <c r="AK10" i="13"/>
  <c r="AL9" i="13"/>
  <c r="AM9" i="13"/>
  <c r="AG9" i="13"/>
  <c r="AN9" i="13"/>
  <c r="AO9" i="13"/>
  <c r="AP9" i="13"/>
  <c r="AN10" i="13"/>
  <c r="AO10" i="13"/>
  <c r="AR9" i="13"/>
  <c r="AR10" i="13"/>
  <c r="AV9" i="13"/>
  <c r="AV10" i="13"/>
  <c r="AX9" i="13"/>
  <c r="AZ9" i="13"/>
  <c r="AZ10" i="13"/>
  <c r="BI10" i="13"/>
  <c r="BQ9" i="13"/>
  <c r="BQ10" i="13"/>
  <c r="BR9" i="13"/>
  <c r="BR10" i="13"/>
  <c r="BU9" i="13"/>
  <c r="BU10" i="13"/>
  <c r="BV9" i="13"/>
  <c r="BV10" i="13"/>
  <c r="BY9" i="13"/>
  <c r="BY10" i="13"/>
  <c r="G10" i="13"/>
  <c r="L10" i="13"/>
  <c r="Q10" i="13"/>
  <c r="Y10" i="13"/>
  <c r="AC10" i="13"/>
  <c r="AF10" i="13"/>
  <c r="AP10" i="13"/>
  <c r="AX10" i="13"/>
  <c r="BF10" i="13"/>
  <c r="BL10" i="13"/>
  <c r="BN10" i="13"/>
  <c r="AQ10" i="13"/>
  <c r="AG10" i="13"/>
  <c r="BD10" i="13"/>
  <c r="AL10" i="13"/>
  <c r="AM10" i="13"/>
  <c r="F9" i="13"/>
  <c r="F10" i="13"/>
</calcChain>
</file>

<file path=xl/sharedStrings.xml><?xml version="1.0" encoding="utf-8"?>
<sst xmlns="http://schemas.openxmlformats.org/spreadsheetml/2006/main" count="253" uniqueCount="143">
  <si>
    <t>Total Arrivals by Country</t>
  </si>
  <si>
    <t>Country</t>
  </si>
  <si>
    <t>Date</t>
  </si>
  <si>
    <t>Arrivals</t>
  </si>
  <si>
    <t>Malta</t>
  </si>
  <si>
    <t>Spain</t>
  </si>
  <si>
    <t>ITA</t>
  </si>
  <si>
    <t>MLT</t>
  </si>
  <si>
    <t>Grand total</t>
  </si>
  <si>
    <t>Latitude</t>
  </si>
  <si>
    <t>Longitude</t>
  </si>
  <si>
    <t>ISO3</t>
  </si>
  <si>
    <t>GRC</t>
  </si>
  <si>
    <t>ESP</t>
  </si>
  <si>
    <t>Cyprus</t>
  </si>
  <si>
    <t>Arrivals by Month</t>
  </si>
  <si>
    <t>Year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</si>
  <si>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</si>
  <si>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</si>
  <si>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</si>
  <si>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</si>
  <si>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</si>
  <si>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</si>
  <si>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</si>
  <si>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</si>
  <si>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</si>
  <si>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</si>
  <si>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</si>
  <si>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</si>
  <si>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Instructions</t>
  </si>
  <si>
    <t xml:space="preserve">This chart only shows two years. </t>
  </si>
  <si>
    <t>Greece</t>
  </si>
  <si>
    <t>Italy</t>
  </si>
  <si>
    <t>Total</t>
  </si>
  <si>
    <t>Lat</t>
  </si>
  <si>
    <t>Lon</t>
  </si>
  <si>
    <t>Jan-14</t>
  </si>
  <si>
    <t>Feb-14</t>
  </si>
  <si>
    <t>Mar-14</t>
  </si>
  <si>
    <t>Apr-14</t>
  </si>
  <si>
    <t>May-14</t>
  </si>
  <si>
    <t>Jun-14</t>
  </si>
  <si>
    <t>Jul-14</t>
  </si>
  <si>
    <t>Aug-14</t>
  </si>
  <si>
    <t>Sep-14</t>
  </si>
  <si>
    <t>Oct-14</t>
  </si>
  <si>
    <t>Nov-14</t>
  </si>
  <si>
    <t>Dec-14</t>
  </si>
  <si>
    <t>Jan-15</t>
  </si>
  <si>
    <t>Feb-15</t>
  </si>
  <si>
    <t>Mar-15</t>
  </si>
  <si>
    <t>Apr-15</t>
  </si>
  <si>
    <t>May-15</t>
  </si>
  <si>
    <t>Jun-15</t>
  </si>
  <si>
    <t>Jul-15</t>
  </si>
  <si>
    <t>Aug-15</t>
  </si>
  <si>
    <t>Sep-15</t>
  </si>
  <si>
    <t>Oct-15</t>
  </si>
  <si>
    <t>Nov-15</t>
  </si>
  <si>
    <t>Dec-15</t>
  </si>
  <si>
    <t>Jan-16</t>
  </si>
  <si>
    <t>Feb-16</t>
  </si>
  <si>
    <t>Mar-16</t>
  </si>
  <si>
    <t>Apr-16</t>
  </si>
  <si>
    <t>May-16</t>
  </si>
  <si>
    <t>Jun-16</t>
  </si>
  <si>
    <t>Jul-16</t>
  </si>
  <si>
    <t>Aug-16</t>
  </si>
  <si>
    <t>Sep-16</t>
  </si>
  <si>
    <t>Oct-16</t>
  </si>
  <si>
    <t>Nov-16</t>
  </si>
  <si>
    <t>Dec-16</t>
  </si>
  <si>
    <t>Jan-17</t>
  </si>
  <si>
    <t>Feb-17</t>
  </si>
  <si>
    <t>Mar-17</t>
  </si>
  <si>
    <t>Apr-17</t>
  </si>
  <si>
    <t>May-17</t>
  </si>
  <si>
    <t>Jun-17</t>
  </si>
  <si>
    <t>Jul-17</t>
  </si>
  <si>
    <t>Aug-17</t>
  </si>
  <si>
    <t>Sep-17</t>
  </si>
  <si>
    <t>Oct-17</t>
  </si>
  <si>
    <t>Nov-17</t>
  </si>
  <si>
    <t>Dec-17</t>
  </si>
  <si>
    <t>Jan-18</t>
  </si>
  <si>
    <t>Feb-18</t>
  </si>
  <si>
    <t>Mar-18</t>
  </si>
  <si>
    <t>Apr-18</t>
  </si>
  <si>
    <t>May-18</t>
  </si>
  <si>
    <t>Jun-18</t>
  </si>
  <si>
    <t>Jul-18</t>
  </si>
  <si>
    <t>Aug-18</t>
  </si>
  <si>
    <t>Sep-18</t>
  </si>
  <si>
    <t>Oct-18</t>
  </si>
  <si>
    <t>Nov-18</t>
  </si>
  <si>
    <t>Dec-18</t>
  </si>
  <si>
    <t>Jan-19</t>
  </si>
  <si>
    <t>Feb-19</t>
  </si>
  <si>
    <t>Mar-19</t>
  </si>
  <si>
    <t>Apr-19</t>
  </si>
  <si>
    <t>May-19</t>
  </si>
  <si>
    <t>Jun-19</t>
  </si>
  <si>
    <t>Jul-19</t>
  </si>
  <si>
    <t>Aug-19</t>
  </si>
  <si>
    <t>Sep-19</t>
  </si>
  <si>
    <t>Oct-19</t>
  </si>
  <si>
    <t>Nov-19</t>
  </si>
  <si>
    <t>Dec-19</t>
  </si>
  <si>
    <t>Arrivals by Country</t>
  </si>
  <si>
    <t>Location</t>
  </si>
  <si>
    <t>Calabria</t>
  </si>
  <si>
    <t>Campania</t>
  </si>
  <si>
    <t>Liguria</t>
  </si>
  <si>
    <t>Ceuta</t>
  </si>
  <si>
    <t>Melilla</t>
  </si>
  <si>
    <t>Data Entry</t>
  </si>
  <si>
    <t>manual</t>
  </si>
  <si>
    <t>calculated</t>
  </si>
  <si>
    <t xml:space="preserve">Country totals are generated by summing up the arriavls by month, since January 2014. Some countries opt to enter figures by country and figures by locaiton independently - and totals are entered manually. Other countries opt to enter figures at the locaiton level and calculate country totals automatically. </t>
  </si>
  <si>
    <t>Last Updated</t>
  </si>
  <si>
    <t>Lesvos</t>
  </si>
  <si>
    <t>Kos</t>
  </si>
  <si>
    <t>Chios</t>
  </si>
  <si>
    <t>Samos</t>
  </si>
  <si>
    <t>Leros</t>
  </si>
  <si>
    <t>Symi</t>
  </si>
  <si>
    <t>Agathonisi</t>
  </si>
  <si>
    <t>Kalymnos</t>
  </si>
  <si>
    <t>Tilos</t>
  </si>
  <si>
    <t>Crete</t>
  </si>
  <si>
    <t xml:space="preserve">Others </t>
  </si>
  <si>
    <t>Evros</t>
  </si>
  <si>
    <t>Apulia</t>
  </si>
  <si>
    <t>Sardinia</t>
  </si>
  <si>
    <t>Sicily</t>
  </si>
  <si>
    <t>Mainland Andalucia</t>
  </si>
  <si>
    <t>Mainland Eastern Mediterranean</t>
  </si>
  <si>
    <t>2016 total</t>
  </si>
  <si>
    <t>Kastellorizo</t>
  </si>
  <si>
    <r>
      <rPr>
        <b/>
        <sz val="12"/>
        <color theme="1"/>
        <rFont val="Calibri"/>
        <family val="2"/>
        <scheme val="minor"/>
      </rPr>
      <t>Data obtained through UNHCR's data portal:</t>
    </r>
    <r>
      <rPr>
        <sz val="12"/>
        <color theme="1"/>
        <rFont val="Calibri"/>
        <family val="2"/>
        <scheme val="minor"/>
      </rPr>
      <t xml:space="preserve"> http://data.unhcr.org/mediterranean/regional.php</t>
    </r>
  </si>
  <si>
    <t>Total Sea Arrivals (Jan-15 to Aug-15):</t>
  </si>
  <si>
    <t>Total Sea Arrivals (Jan-16 to Aug-16):</t>
  </si>
  <si>
    <t>% Diff. (Jan-Aug 2016 compared to Jan-Aug 2015)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</si>
</sst>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dd/mm/yyyy;@"/>
    <numFmt numFmtId="166" formatCode="_-* #,##0_-;\-* #,##0_-;_-* &quot;-&quot;??_-;_-@_-"/>
    <numFmt numFmtId="167" formatCode="0.0000"/>
  </numFmts>
  <fonts count="23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color indexed="8"/>
      <name val="Calibri"/>
      <family val="2"/>
    </font>
    <font>
      <sz val="11"/>
      <color indexed="8"/>
      <name val="Calibri"/>
      <family val="2"/>
    </font>
    <font>
      <sz val="12"/>
      <color indexed="17"/>
      <name val="Calibri"/>
      <family val="2"/>
    </font>
    <font>
      <b/>
      <sz val="12"/>
      <color indexed="8"/>
      <name val="Calibri"/>
      <family val="2"/>
    </font>
    <font>
      <b/>
      <sz val="14"/>
      <color indexed="8"/>
      <name val="Calibri"/>
      <family val="2"/>
    </font>
    <font>
      <i/>
      <sz val="12"/>
      <color indexed="8"/>
      <name val="Calibri"/>
      <family val="2"/>
    </font>
    <font>
      <b/>
      <i/>
      <sz val="12"/>
      <color indexed="8"/>
      <name val="Calibri"/>
      <family val="2"/>
    </font>
    <font>
      <b/>
      <sz val="16"/>
      <color indexed="8"/>
      <name val="Calibri"/>
      <family val="2"/>
    </font>
    <font>
      <sz val="16"/>
      <color indexed="8"/>
      <name val="Calibri"/>
      <family val="2"/>
    </font>
    <font>
      <sz val="12"/>
      <color indexed="23"/>
      <name val="Calibri"/>
      <family val="2"/>
    </font>
    <font>
      <b/>
      <i/>
      <sz val="16"/>
      <color indexed="8"/>
      <name val="Calibri"/>
      <family val="2"/>
    </font>
    <font>
      <i/>
      <sz val="12"/>
      <color indexed="23"/>
      <name val="Calibri"/>
      <family val="2"/>
    </font>
    <font>
      <b/>
      <sz val="12"/>
      <color indexed="23"/>
      <name val="Calibri"/>
      <family val="2"/>
    </font>
    <font>
      <sz val="12"/>
      <color indexed="63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8"/>
      <name val="Verdana"/>
      <family val="2"/>
    </font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8">
    <xf numFmtId="0" fontId="0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19" fillId="0" borderId="0"/>
    <xf numFmtId="0" fontId="2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30">
    <xf numFmtId="0" fontId="0" fillId="0" borderId="0" xfId="0"/>
    <xf numFmtId="0" fontId="5" fillId="0" borderId="0" xfId="0" applyFont="1"/>
    <xf numFmtId="0" fontId="6" fillId="2" borderId="0" xfId="0" applyFont="1" applyFill="1"/>
    <xf numFmtId="0" fontId="0" fillId="2" borderId="0" xfId="0" applyFill="1"/>
    <xf numFmtId="0" fontId="4" fillId="5" borderId="1" xfId="11" applyFont="1" applyBorder="1" applyAlignment="1">
      <alignment horizontal="center"/>
    </xf>
    <xf numFmtId="0" fontId="4" fillId="5" borderId="2" xfId="11" applyFont="1" applyBorder="1" applyAlignment="1">
      <alignment horizontal="center"/>
    </xf>
    <xf numFmtId="0" fontId="4" fillId="5" borderId="3" xfId="11" applyFont="1" applyBorder="1" applyAlignment="1">
      <alignment horizontal="center"/>
    </xf>
    <xf numFmtId="0" fontId="0" fillId="2" borderId="0" xfId="0" applyFill="1" applyProtection="1"/>
    <xf numFmtId="0" fontId="0" fillId="2" borderId="0" xfId="0" applyFill="1" applyBorder="1" applyProtection="1"/>
    <xf numFmtId="0" fontId="7" fillId="2" borderId="0" xfId="0" applyFont="1" applyFill="1" applyProtection="1"/>
    <xf numFmtId="0" fontId="5" fillId="0" borderId="4" xfId="0" applyFont="1" applyBorder="1" applyAlignment="1" applyProtection="1">
      <alignment horizontal="center"/>
      <protection locked="0"/>
    </xf>
    <xf numFmtId="0" fontId="5" fillId="0" borderId="5" xfId="0" applyFont="1" applyBorder="1" applyAlignment="1" applyProtection="1">
      <alignment horizontal="center"/>
      <protection locked="0"/>
    </xf>
    <xf numFmtId="3" fontId="0" fillId="0" borderId="0" xfId="0" applyNumberFormat="1" applyBorder="1" applyProtection="1">
      <protection locked="0"/>
    </xf>
    <xf numFmtId="3" fontId="0" fillId="0" borderId="6" xfId="0" applyNumberFormat="1" applyBorder="1" applyProtection="1">
      <protection locked="0"/>
    </xf>
    <xf numFmtId="3" fontId="0" fillId="0" borderId="7" xfId="0" applyNumberFormat="1" applyBorder="1" applyProtection="1">
      <protection locked="0"/>
    </xf>
    <xf numFmtId="3" fontId="0" fillId="0" borderId="8" xfId="0" applyNumberFormat="1" applyBorder="1" applyProtection="1">
      <protection locked="0"/>
    </xf>
    <xf numFmtId="0" fontId="0" fillId="0" borderId="0" xfId="0" applyFill="1" applyBorder="1" applyProtection="1"/>
    <xf numFmtId="0" fontId="0" fillId="0" borderId="0" xfId="0" applyFill="1" applyProtection="1"/>
    <xf numFmtId="0" fontId="0" fillId="0" borderId="7" xfId="0" applyFill="1" applyBorder="1" applyProtection="1"/>
    <xf numFmtId="0" fontId="20" fillId="5" borderId="1" xfId="11" applyBorder="1" applyProtection="1"/>
    <xf numFmtId="0" fontId="20" fillId="5" borderId="2" xfId="11" applyBorder="1" applyProtection="1"/>
    <xf numFmtId="0" fontId="20" fillId="5" borderId="3" xfId="11" applyBorder="1" applyProtection="1"/>
    <xf numFmtId="165" fontId="0" fillId="0" borderId="0" xfId="0" applyNumberFormat="1" applyFill="1" applyBorder="1" applyProtection="1">
      <protection locked="0"/>
    </xf>
    <xf numFmtId="165" fontId="0" fillId="0" borderId="7" xfId="0" applyNumberFormat="1" applyFill="1" applyBorder="1" applyProtection="1">
      <protection locked="0"/>
    </xf>
    <xf numFmtId="0" fontId="0" fillId="2" borderId="0" xfId="0" applyFill="1" applyAlignment="1" applyProtection="1">
      <alignment horizontal="right"/>
      <protection hidden="1"/>
    </xf>
    <xf numFmtId="0" fontId="0" fillId="2" borderId="0" xfId="0" applyFill="1" applyProtection="1">
      <protection hidden="1"/>
    </xf>
    <xf numFmtId="3" fontId="5" fillId="0" borderId="6" xfId="0" applyNumberFormat="1" applyFont="1" applyFill="1" applyBorder="1" applyProtection="1">
      <protection locked="0"/>
    </xf>
    <xf numFmtId="3" fontId="5" fillId="0" borderId="8" xfId="0" applyNumberFormat="1" applyFont="1" applyFill="1" applyBorder="1" applyProtection="1">
      <protection locked="0"/>
    </xf>
    <xf numFmtId="0" fontId="0" fillId="2" borderId="0" xfId="0" applyFill="1" applyBorder="1" applyAlignment="1" applyProtection="1">
      <alignment horizontal="center"/>
    </xf>
    <xf numFmtId="3" fontId="6" fillId="2" borderId="9" xfId="0" applyNumberFormat="1" applyFont="1" applyFill="1" applyBorder="1" applyProtection="1"/>
    <xf numFmtId="0" fontId="8" fillId="2" borderId="0" xfId="0" applyFont="1" applyFill="1" applyProtection="1"/>
    <xf numFmtId="0" fontId="5" fillId="0" borderId="4" xfId="0" applyFont="1" applyFill="1" applyBorder="1" applyProtection="1"/>
    <xf numFmtId="0" fontId="5" fillId="0" borderId="5" xfId="0" applyFont="1" applyFill="1" applyBorder="1" applyProtection="1"/>
    <xf numFmtId="0" fontId="0" fillId="0" borderId="0" xfId="0" applyBorder="1" applyProtection="1"/>
    <xf numFmtId="0" fontId="0" fillId="0" borderId="7" xfId="0" applyBorder="1" applyProtection="1"/>
    <xf numFmtId="0" fontId="0" fillId="0" borderId="0" xfId="0" applyFill="1"/>
    <xf numFmtId="0" fontId="9" fillId="0" borderId="0" xfId="0" applyFont="1"/>
    <xf numFmtId="0" fontId="0" fillId="0" borderId="0" xfId="0" applyProtection="1">
      <protection locked="0"/>
    </xf>
    <xf numFmtId="0" fontId="0" fillId="0" borderId="0" xfId="0" applyBorder="1" applyProtection="1">
      <protection locked="0"/>
    </xf>
    <xf numFmtId="0" fontId="0" fillId="0" borderId="0" xfId="0" applyFont="1"/>
    <xf numFmtId="0" fontId="0" fillId="0" borderId="0" xfId="0" applyFont="1" applyBorder="1"/>
    <xf numFmtId="0" fontId="7" fillId="0" borderId="0" xfId="0" applyFont="1"/>
    <xf numFmtId="0" fontId="5" fillId="0" borderId="0" xfId="0" applyFont="1" applyBorder="1"/>
    <xf numFmtId="17" fontId="0" fillId="0" borderId="0" xfId="0" applyNumberFormat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3" fontId="5" fillId="0" borderId="0" xfId="0" applyNumberFormat="1" applyFont="1"/>
    <xf numFmtId="0" fontId="7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4" fillId="0" borderId="0" xfId="0" applyFont="1" applyBorder="1"/>
    <xf numFmtId="3" fontId="14" fillId="0" borderId="6" xfId="0" applyNumberFormat="1" applyFont="1" applyBorder="1"/>
    <xf numFmtId="15" fontId="0" fillId="0" borderId="0" xfId="0" applyNumberFormat="1" applyFont="1" applyBorder="1" applyProtection="1">
      <protection locked="0"/>
    </xf>
    <xf numFmtId="3" fontId="11" fillId="0" borderId="0" xfId="0" applyNumberFormat="1" applyFont="1" applyBorder="1"/>
    <xf numFmtId="3" fontId="0" fillId="0" borderId="0" xfId="0" applyNumberFormat="1" applyFont="1" applyBorder="1" applyProtection="1">
      <protection locked="0"/>
    </xf>
    <xf numFmtId="3" fontId="5" fillId="0" borderId="6" xfId="0" applyNumberFormat="1" applyFont="1" applyBorder="1" applyProtection="1"/>
    <xf numFmtId="15" fontId="0" fillId="0" borderId="0" xfId="0" applyNumberFormat="1" applyBorder="1"/>
    <xf numFmtId="0" fontId="7" fillId="0" borderId="0" xfId="0" applyFont="1" applyAlignment="1">
      <alignment horizontal="center"/>
    </xf>
    <xf numFmtId="17" fontId="0" fillId="3" borderId="0" xfId="0" applyNumberFormat="1" applyFill="1" applyBorder="1"/>
    <xf numFmtId="0" fontId="0" fillId="4" borderId="0" xfId="0" applyFill="1" applyBorder="1"/>
    <xf numFmtId="0" fontId="7" fillId="4" borderId="0" xfId="0" applyFont="1" applyFill="1" applyBorder="1"/>
    <xf numFmtId="0" fontId="0" fillId="4" borderId="6" xfId="0" applyFill="1" applyBorder="1"/>
    <xf numFmtId="2" fontId="0" fillId="0" borderId="0" xfId="0" applyNumberFormat="1" applyFont="1" applyBorder="1" applyProtection="1">
      <protection locked="0"/>
    </xf>
    <xf numFmtId="167" fontId="0" fillId="0" borderId="0" xfId="0" applyNumberFormat="1" applyFont="1" applyBorder="1" applyProtection="1">
      <protection locked="0"/>
    </xf>
    <xf numFmtId="2" fontId="5" fillId="0" borderId="4" xfId="0" applyNumberFormat="1" applyFont="1" applyBorder="1" applyProtection="1">
      <protection locked="0"/>
    </xf>
    <xf numFmtId="14" fontId="0" fillId="0" borderId="0" xfId="0" applyNumberFormat="1" applyFont="1" applyBorder="1" applyAlignment="1" applyProtection="1">
      <alignment horizontal="center"/>
      <protection locked="0"/>
    </xf>
    <xf numFmtId="14" fontId="0" fillId="0" borderId="7" xfId="0" applyNumberFormat="1" applyFont="1" applyBorder="1" applyAlignment="1" applyProtection="1">
      <alignment horizontal="center"/>
      <protection locked="0"/>
    </xf>
    <xf numFmtId="0" fontId="0" fillId="0" borderId="0" xfId="0" applyAlignment="1">
      <alignment horizontal="left"/>
    </xf>
    <xf numFmtId="3" fontId="9" fillId="0" borderId="0" xfId="0" applyNumberFormat="1" applyFont="1" applyAlignment="1" applyProtection="1">
      <alignment horizontal="right"/>
    </xf>
    <xf numFmtId="0" fontId="0" fillId="0" borderId="0" xfId="0" applyFill="1" applyBorder="1" applyProtection="1">
      <protection locked="0"/>
    </xf>
    <xf numFmtId="166" fontId="2" fillId="0" borderId="0" xfId="1" applyNumberFormat="1" applyFont="1" applyFill="1" applyBorder="1" applyProtection="1">
      <protection locked="0"/>
    </xf>
    <xf numFmtId="3" fontId="11" fillId="0" borderId="0" xfId="0" applyNumberFormat="1" applyFont="1" applyBorder="1" applyProtection="1">
      <protection locked="0"/>
    </xf>
    <xf numFmtId="3" fontId="11" fillId="0" borderId="15" xfId="0" applyNumberFormat="1" applyFont="1" applyBorder="1"/>
    <xf numFmtId="3" fontId="11" fillId="0" borderId="16" xfId="0" applyNumberFormat="1" applyFont="1" applyBorder="1" applyProtection="1">
      <protection locked="0"/>
    </xf>
    <xf numFmtId="3" fontId="0" fillId="0" borderId="15" xfId="0" applyNumberFormat="1" applyBorder="1" applyProtection="1">
      <protection locked="0"/>
    </xf>
    <xf numFmtId="3" fontId="0" fillId="0" borderId="16" xfId="0" applyNumberFormat="1" applyBorder="1" applyProtection="1">
      <protection locked="0"/>
    </xf>
    <xf numFmtId="3" fontId="11" fillId="0" borderId="16" xfId="0" applyNumberFormat="1" applyFont="1" applyBorder="1"/>
    <xf numFmtId="17" fontId="0" fillId="3" borderId="17" xfId="0" applyNumberFormat="1" applyFill="1" applyBorder="1"/>
    <xf numFmtId="17" fontId="0" fillId="3" borderId="10" xfId="0" applyNumberFormat="1" applyFill="1" applyBorder="1"/>
    <xf numFmtId="17" fontId="0" fillId="3" borderId="18" xfId="0" applyNumberFormat="1" applyFill="1" applyBorder="1"/>
    <xf numFmtId="17" fontId="0" fillId="0" borderId="17" xfId="0" applyNumberFormat="1" applyBorder="1"/>
    <xf numFmtId="17" fontId="0" fillId="0" borderId="10" xfId="0" applyNumberFormat="1" applyBorder="1"/>
    <xf numFmtId="17" fontId="0" fillId="0" borderId="18" xfId="0" applyNumberFormat="1" applyBorder="1"/>
    <xf numFmtId="3" fontId="11" fillId="0" borderId="15" xfId="0" applyNumberFormat="1" applyFont="1" applyBorder="1" applyProtection="1">
      <protection locked="0"/>
    </xf>
    <xf numFmtId="3" fontId="5" fillId="0" borderId="0" xfId="0" applyNumberFormat="1" applyFont="1" applyBorder="1" applyAlignment="1" applyProtection="1">
      <alignment horizontal="right"/>
    </xf>
    <xf numFmtId="3" fontId="15" fillId="0" borderId="15" xfId="0" applyNumberFormat="1" applyFont="1" applyBorder="1" applyProtection="1">
      <protection locked="0"/>
    </xf>
    <xf numFmtId="3" fontId="15" fillId="0" borderId="0" xfId="0" applyNumberFormat="1" applyFont="1" applyBorder="1" applyProtection="1">
      <protection locked="0"/>
    </xf>
    <xf numFmtId="3" fontId="15" fillId="0" borderId="16" xfId="0" applyNumberFormat="1" applyFont="1" applyBorder="1" applyProtection="1">
      <protection locked="0"/>
    </xf>
    <xf numFmtId="0" fontId="0" fillId="0" borderId="15" xfId="0" applyFill="1" applyBorder="1" applyProtection="1">
      <protection locked="0"/>
    </xf>
    <xf numFmtId="0" fontId="5" fillId="4" borderId="12" xfId="0" applyFont="1" applyFill="1" applyBorder="1" applyAlignment="1">
      <alignment horizontal="left"/>
    </xf>
    <xf numFmtId="0" fontId="0" fillId="4" borderId="13" xfId="0" applyFont="1" applyFill="1" applyBorder="1" applyAlignment="1">
      <alignment horizontal="left"/>
    </xf>
    <xf numFmtId="3" fontId="5" fillId="4" borderId="13" xfId="0" applyNumberFormat="1" applyFont="1" applyFill="1" applyBorder="1" applyAlignment="1" applyProtection="1">
      <alignment horizontal="left"/>
    </xf>
    <xf numFmtId="17" fontId="0" fillId="0" borderId="21" xfId="0" applyNumberFormat="1" applyBorder="1" applyAlignment="1">
      <alignment horizontal="left"/>
    </xf>
    <xf numFmtId="17" fontId="0" fillId="0" borderId="13" xfId="0" applyNumberFormat="1" applyBorder="1" applyAlignment="1">
      <alignment horizontal="left"/>
    </xf>
    <xf numFmtId="17" fontId="0" fillId="0" borderId="22" xfId="0" applyNumberFormat="1" applyBorder="1" applyAlignment="1">
      <alignment horizontal="left"/>
    </xf>
    <xf numFmtId="17" fontId="0" fillId="3" borderId="21" xfId="0" applyNumberFormat="1" applyFill="1" applyBorder="1" applyAlignment="1">
      <alignment horizontal="left"/>
    </xf>
    <xf numFmtId="17" fontId="0" fillId="3" borderId="13" xfId="0" applyNumberFormat="1" applyFill="1" applyBorder="1" applyAlignment="1">
      <alignment horizontal="left"/>
    </xf>
    <xf numFmtId="17" fontId="0" fillId="3" borderId="22" xfId="0" applyNumberFormat="1" applyFill="1" applyBorder="1" applyAlignment="1">
      <alignment horizontal="left"/>
    </xf>
    <xf numFmtId="17" fontId="0" fillId="3" borderId="14" xfId="0" applyNumberFormat="1" applyFill="1" applyBorder="1" applyAlignment="1">
      <alignment horizontal="left"/>
    </xf>
    <xf numFmtId="3" fontId="0" fillId="0" borderId="0" xfId="0" applyNumberFormat="1"/>
    <xf numFmtId="14" fontId="0" fillId="0" borderId="0" xfId="0" applyNumberFormat="1"/>
    <xf numFmtId="0" fontId="0" fillId="0" borderId="23" xfId="0" applyBorder="1" applyProtection="1">
      <protection locked="0"/>
    </xf>
    <xf numFmtId="0" fontId="0" fillId="0" borderId="0" xfId="0" applyNumberFormat="1" applyProtection="1">
      <protection locked="0"/>
    </xf>
    <xf numFmtId="0" fontId="0" fillId="6" borderId="0" xfId="0" applyFill="1" applyProtection="1">
      <protection locked="0"/>
    </xf>
    <xf numFmtId="3" fontId="5" fillId="0" borderId="6" xfId="0" applyNumberFormat="1" applyFont="1" applyBorder="1"/>
    <xf numFmtId="0" fontId="5" fillId="0" borderId="0" xfId="0" applyFont="1" applyAlignment="1">
      <alignment horizontal="center"/>
    </xf>
    <xf numFmtId="3" fontId="5" fillId="0" borderId="19" xfId="0" applyNumberFormat="1" applyFont="1" applyBorder="1"/>
    <xf numFmtId="3" fontId="5" fillId="0" borderId="11" xfId="0" applyNumberFormat="1" applyFont="1" applyBorder="1"/>
    <xf numFmtId="3" fontId="5" fillId="0" borderId="20" xfId="0" applyNumberFormat="1" applyFont="1" applyBorder="1"/>
    <xf numFmtId="0" fontId="0" fillId="7" borderId="23" xfId="0" applyFill="1" applyBorder="1" applyProtection="1">
      <protection locked="0"/>
    </xf>
    <xf numFmtId="3" fontId="0" fillId="0" borderId="23" xfId="0" applyNumberFormat="1" applyBorder="1" applyProtection="1">
      <protection locked="0"/>
    </xf>
    <xf numFmtId="14" fontId="0" fillId="6" borderId="0" xfId="0" applyNumberFormat="1" applyFill="1" applyProtection="1">
      <protection locked="0"/>
    </xf>
    <xf numFmtId="14" fontId="0" fillId="6" borderId="0" xfId="0" applyNumberFormat="1" applyFont="1" applyFill="1" applyBorder="1" applyAlignment="1" applyProtection="1">
      <alignment horizontal="center"/>
      <protection locked="0"/>
    </xf>
    <xf numFmtId="0" fontId="22" fillId="0" borderId="0" xfId="0" applyFont="1" applyAlignment="1">
      <alignment horizontal="right"/>
    </xf>
    <xf numFmtId="0" fontId="22" fillId="0" borderId="0" xfId="0" applyFont="1"/>
    <xf numFmtId="9" fontId="0" fillId="0" borderId="0" xfId="0" applyNumberFormat="1"/>
    <xf numFmtId="2" fontId="16" fillId="0" borderId="5" xfId="0" applyNumberFormat="1" applyFont="1" applyBorder="1" applyProtection="1">
      <protection locked="0"/>
    </xf>
    <xf numFmtId="2" fontId="17" fillId="0" borderId="7" xfId="0" applyNumberFormat="1" applyFont="1" applyBorder="1" applyProtection="1">
      <protection locked="0"/>
    </xf>
    <xf numFmtId="167" fontId="17" fillId="0" borderId="7" xfId="0" applyNumberFormat="1" applyFont="1" applyBorder="1" applyProtection="1">
      <protection locked="0"/>
    </xf>
    <xf numFmtId="3" fontId="15" fillId="0" borderId="24" xfId="0" applyNumberFormat="1" applyFont="1" applyBorder="1" applyProtection="1">
      <protection locked="0"/>
    </xf>
    <xf numFmtId="3" fontId="15" fillId="0" borderId="7" xfId="0" applyNumberFormat="1" applyFont="1" applyBorder="1" applyProtection="1">
      <protection locked="0"/>
    </xf>
    <xf numFmtId="3" fontId="15" fillId="0" borderId="25" xfId="0" applyNumberFormat="1" applyFont="1" applyBorder="1" applyProtection="1">
      <protection locked="0"/>
    </xf>
    <xf numFmtId="3" fontId="0" fillId="0" borderId="25" xfId="0" applyNumberFormat="1" applyBorder="1" applyProtection="1">
      <protection locked="0"/>
    </xf>
    <xf numFmtId="3" fontId="0" fillId="0" borderId="24" xfId="0" applyNumberFormat="1" applyBorder="1" applyProtection="1">
      <protection locked="0"/>
    </xf>
    <xf numFmtId="3" fontId="5" fillId="0" borderId="16" xfId="0" applyNumberFormat="1" applyFont="1" applyBorder="1" applyAlignment="1" applyProtection="1">
      <alignment horizontal="right"/>
    </xf>
    <xf numFmtId="3" fontId="22" fillId="0" borderId="0" xfId="0" applyNumberFormat="1" applyFont="1" applyAlignment="1">
      <alignment horizontal="right"/>
    </xf>
    <xf numFmtId="0" fontId="0" fillId="6" borderId="0" xfId="0" applyFill="1"/>
    <xf numFmtId="0" fontId="22" fillId="8" borderId="0" xfId="0" applyFont="1" applyFill="1" applyAlignment="1">
      <alignment horizontal="right"/>
    </xf>
    <xf numFmtId="9" fontId="22" fillId="6" borderId="0" xfId="0" applyNumberFormat="1" applyFont="1" applyFill="1"/>
    <xf numFmtId="3" fontId="5" fillId="0" borderId="25" xfId="0" applyNumberFormat="1" applyFont="1" applyBorder="1" applyAlignment="1" applyProtection="1">
      <alignment horizontal="right"/>
    </xf>
  </cellXfs>
  <cellStyles count="18">
    <cellStyle name="Comma" xfId="1" builtinId="3"/>
    <cellStyle name="Comma 2" xfId="2"/>
    <cellStyle name="Comma 2 2" xfId="3"/>
    <cellStyle name="Comma 2 3" xfId="4"/>
    <cellStyle name="Comma 3" xfId="5"/>
    <cellStyle name="Comma 3 2" xfId="6"/>
    <cellStyle name="Comma 4" xfId="7"/>
    <cellStyle name="Comma 4 2" xfId="8"/>
    <cellStyle name="Comma 5" xfId="9"/>
    <cellStyle name="Comma 6" xfId="10"/>
    <cellStyle name="Good" xfId="11" builtinId="26"/>
    <cellStyle name="Good 2" xfId="12"/>
    <cellStyle name="Normal" xfId="0" builtinId="0"/>
    <cellStyle name="Normal 2" xfId="13"/>
    <cellStyle name="Normal 3" xfId="14"/>
    <cellStyle name="Percent 2" xfId="15"/>
    <cellStyle name="Percent 3" xfId="16"/>
    <cellStyle name="Percent 4" xfId="17"/>
  </cellStyles>
  <dxfs count="157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  <border diagonalUp="0" diagonalDown="0">
        <left/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  <border diagonalUp="0" diagonalDown="0">
        <left style="thin">
          <color indexed="64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  <border diagonalUp="0" diagonalDown="0">
        <left/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  <border diagonalUp="0" diagonalDown="0">
        <left style="thin">
          <color indexed="64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  <border diagonalUp="0" diagonalDown="0">
        <left/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numFmt numFmtId="3" formatCode="#,##0"/>
      <border diagonalUp="0" diagonalDown="0">
        <left style="thin">
          <color indexed="64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 style="thin">
          <color indexed="64"/>
        </right>
        <top/>
        <bottom style="thin">
          <color indexed="64"/>
        </bottom>
      </border>
    </dxf>
    <dxf>
      <numFmt numFmtId="3" formatCode="#,##0"/>
      <border diagonalUp="0" diagonalDown="0">
        <left/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/>
        <top/>
        <bottom style="thin">
          <color indexed="64"/>
        </bottom>
      </border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numFmt numFmtId="3" formatCode="#,##0"/>
      <border diagonalUp="0" diagonalDown="0">
        <left style="thin">
          <color indexed="64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numFmt numFmtId="3" formatCode="#,##0"/>
      <border diagonalUp="0" diagonalDown="0" outline="0">
        <left/>
        <right style="medium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3" formatCode="#,##0"/>
      <border diagonalUp="0" diagonalDown="0" outline="0">
        <left/>
        <right style="medium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scheme val="none"/>
      </font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22" formatCode="mmm/yy"/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9</xdr:col>
      <xdr:colOff>332247</xdr:colOff>
      <xdr:row>7</xdr:row>
      <xdr:rowOff>131872</xdr:rowOff>
    </xdr:to>
    <xdr:sp macro="" textlink="">
      <xdr:nvSpPr>
        <xdr:cNvPr id="2" name="EsriDoNotEdit"/>
        <xdr:cNvSpPr/>
      </xdr:nvSpPr>
      <xdr:spPr>
        <a:xfrm>
          <a:off x="0" y="0"/>
          <a:ext cx="6390147" cy="155427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>
            <a:lnSpc>
              <a:spcPts val="5500"/>
            </a:lnSpc>
          </a:pPr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DO NOT EDIT </a:t>
          </a:r>
        </a:p>
        <a:p>
          <a:pPr algn="ctr">
            <a:lnSpc>
              <a:spcPts val="5500"/>
            </a:lnSpc>
          </a:pPr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For Esri use only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id="10" name="ArrivalsByCountry" displayName="ArrivalsByCountry" ref="A4:BZ10" totalsRowCount="1" headerRowDxfId="156" tableBorderDxfId="155">
  <tableColumns count="78">
    <tableColumn id="1" name="Country" totalsRowLabel="Total" totalsRowDxfId="154"/>
    <tableColumn id="77" name="Data Entry" dataDxfId="153" totalsRowDxfId="152"/>
    <tableColumn id="75" name="Lat" dataDxfId="151" totalsRowDxfId="150"/>
    <tableColumn id="76" name="Lon" dataDxfId="149" totalsRowDxfId="148"/>
    <tableColumn id="78" name="Last Updated" dataDxfId="147" totalsRowDxfId="146"/>
    <tableColumn id="79" name="Total" totalsRowFunction="custom" dataDxfId="145" totalsRowDxfId="144">
      <totalsRowFormula>SUM(F5:F9)</totalsRowFormula>
    </tableColumn>
    <tableColumn id="3" name="Jan-14" totalsRowFunction="custom" dataDxfId="143" totalsRowDxfId="142">
      <totalsRowFormula>SUM(G5:G9)</totalsRowFormula>
    </tableColumn>
    <tableColumn id="4" name="Feb-14" totalsRowFunction="custom" dataDxfId="141" totalsRowDxfId="140">
      <totalsRowFormula>SUM(H5:H9)</totalsRowFormula>
    </tableColumn>
    <tableColumn id="5" name="Mar-14" totalsRowFunction="custom" dataDxfId="139" totalsRowDxfId="138">
      <totalsRowFormula>SUM(I5:I9)</totalsRowFormula>
    </tableColumn>
    <tableColumn id="6" name="Apr-14" totalsRowFunction="custom" dataDxfId="137" totalsRowDxfId="136">
      <totalsRowFormula>SUM(J5:J9)</totalsRowFormula>
    </tableColumn>
    <tableColumn id="7" name="May-14" totalsRowFunction="custom" dataDxfId="135" totalsRowDxfId="134">
      <totalsRowFormula>SUM(K5:K9)</totalsRowFormula>
    </tableColumn>
    <tableColumn id="8" name="Jun-14" totalsRowFunction="custom" dataDxfId="133" totalsRowDxfId="132">
      <totalsRowFormula>SUM(L5:L9)</totalsRowFormula>
    </tableColumn>
    <tableColumn id="9" name="Jul-14" totalsRowFunction="custom" dataDxfId="131" totalsRowDxfId="130">
      <totalsRowFormula>SUM(M5:M9)</totalsRowFormula>
    </tableColumn>
    <tableColumn id="10" name="Aug-14" totalsRowFunction="custom" dataDxfId="129" totalsRowDxfId="128">
      <totalsRowFormula>SUM(N5:N9)</totalsRowFormula>
    </tableColumn>
    <tableColumn id="11" name="Sep-14" totalsRowFunction="custom" dataDxfId="127" totalsRowDxfId="126">
      <totalsRowFormula>SUM(O5:O9)</totalsRowFormula>
    </tableColumn>
    <tableColumn id="12" name="Oct-14" totalsRowFunction="custom" dataDxfId="125" totalsRowDxfId="124">
      <totalsRowFormula>SUM(P5:P9)</totalsRowFormula>
    </tableColumn>
    <tableColumn id="13" name="Nov-14" totalsRowFunction="custom" dataDxfId="123" totalsRowDxfId="122">
      <totalsRowFormula>SUM(Q5:Q9)</totalsRowFormula>
    </tableColumn>
    <tableColumn id="14" name="Dec-14" totalsRowFunction="custom" dataDxfId="121" totalsRowDxfId="120">
      <totalsRowFormula>SUM(R5:R9)</totalsRowFormula>
    </tableColumn>
    <tableColumn id="15" name="Jan-15" totalsRowFunction="custom" dataDxfId="119" totalsRowDxfId="118">
      <totalsRowFormula>SUM(S5:S9)</totalsRowFormula>
    </tableColumn>
    <tableColumn id="16" name="Feb-15" totalsRowFunction="custom" dataDxfId="117" totalsRowDxfId="116">
      <totalsRowFormula>SUM(T5:T9)</totalsRowFormula>
    </tableColumn>
    <tableColumn id="17" name="Mar-15" totalsRowFunction="custom" dataDxfId="115" totalsRowDxfId="114">
      <totalsRowFormula>SUM(U5:U9)</totalsRowFormula>
    </tableColumn>
    <tableColumn id="18" name="Apr-15" totalsRowFunction="custom" dataDxfId="113" totalsRowDxfId="112">
      <totalsRowFormula>SUM(V5:V9)</totalsRowFormula>
    </tableColumn>
    <tableColumn id="19" name="May-15" totalsRowFunction="custom" dataDxfId="111" totalsRowDxfId="110">
      <totalsRowFormula>SUM(W5:W9)</totalsRowFormula>
    </tableColumn>
    <tableColumn id="20" name="Jun-15" totalsRowFunction="custom" dataDxfId="109" totalsRowDxfId="108">
      <totalsRowFormula>SUM(X5:X9)</totalsRowFormula>
    </tableColumn>
    <tableColumn id="21" name="Jul-15" totalsRowFunction="custom" dataDxfId="107" totalsRowDxfId="106">
      <totalsRowFormula>SUM(Y5:Y9)</totalsRowFormula>
    </tableColumn>
    <tableColumn id="22" name="Aug-15" totalsRowFunction="custom" dataDxfId="105" totalsRowDxfId="104">
      <totalsRowFormula>SUM(Z5:Z9)</totalsRowFormula>
    </tableColumn>
    <tableColumn id="23" name="Sep-15" totalsRowFunction="custom" dataDxfId="103" totalsRowDxfId="102">
      <totalsRowFormula>SUM(AA5:AA9)</totalsRowFormula>
    </tableColumn>
    <tableColumn id="24" name="Oct-15" totalsRowFunction="custom" dataDxfId="101" totalsRowDxfId="100">
      <totalsRowFormula>SUM(AB5:AB9)</totalsRowFormula>
    </tableColumn>
    <tableColumn id="25" name="Nov-15" totalsRowFunction="custom" dataDxfId="99" totalsRowDxfId="98">
      <totalsRowFormula>SUM(AC5:AC9)</totalsRowFormula>
    </tableColumn>
    <tableColumn id="26" name="Dec-15" totalsRowFunction="custom" dataDxfId="97" totalsRowDxfId="96">
      <totalsRowFormula>SUM(AD5:AD9)</totalsRowFormula>
    </tableColumn>
    <tableColumn id="27" name="Jan-16" totalsRowFunction="custom" dataDxfId="95" totalsRowDxfId="94">
      <totalsRowFormula>SUM(AE5:AE9)</totalsRowFormula>
    </tableColumn>
    <tableColumn id="28" name="Feb-16" totalsRowFunction="custom" dataDxfId="93" totalsRowDxfId="92">
      <totalsRowFormula>SUM(AF5:AF9)</totalsRowFormula>
    </tableColumn>
    <tableColumn id="29" name="Mar-16" totalsRowFunction="custom" dataDxfId="91" totalsRowDxfId="90">
      <totalsRowFormula>SUM(AG5:AG9)</totalsRowFormula>
    </tableColumn>
    <tableColumn id="30" name="Apr-16" totalsRowFunction="custom" dataDxfId="89" totalsRowDxfId="88">
      <totalsRowFormula>SUM(AH5:AH9)</totalsRowFormula>
    </tableColumn>
    <tableColumn id="31" name="May-16" totalsRowFunction="custom" dataDxfId="87" totalsRowDxfId="86">
      <totalsRowFormula>SUM(AI5:AI9)</totalsRowFormula>
    </tableColumn>
    <tableColumn id="32" name="Jun-16" totalsRowFunction="custom" dataDxfId="85" totalsRowDxfId="84">
      <totalsRowFormula>SUM(AJ5:AJ9)</totalsRowFormula>
    </tableColumn>
    <tableColumn id="33" name="Jul-16" totalsRowFunction="custom" dataDxfId="83" totalsRowDxfId="82">
      <totalsRowFormula>SUM(AK5:AK9)</totalsRowFormula>
    </tableColumn>
    <tableColumn id="34" name="Aug-16" totalsRowFunction="custom" dataDxfId="81" totalsRowDxfId="80">
      <totalsRowFormula>SUM(AL5:AL9)</totalsRowFormula>
    </tableColumn>
    <tableColumn id="35" name="Sep-16" totalsRowFunction="custom" dataDxfId="79" totalsRowDxfId="78">
      <totalsRowFormula>SUM(AM5:AM9)</totalsRowFormula>
    </tableColumn>
    <tableColumn id="36" name="Oct-16" totalsRowFunction="custom" dataDxfId="77" totalsRowDxfId="76">
      <totalsRowFormula>SUM(AN5:AN9)</totalsRowFormula>
    </tableColumn>
    <tableColumn id="37" name="Nov-16" totalsRowFunction="custom" dataDxfId="75" totalsRowDxfId="74">
      <totalsRowFormula>SUM(AO5:AO9)</totalsRowFormula>
    </tableColumn>
    <tableColumn id="38" name="Dec-16" totalsRowFunction="custom" dataDxfId="73" totalsRowDxfId="72">
      <totalsRowFormula>SUM(AP5:AP9)</totalsRowFormula>
    </tableColumn>
    <tableColumn id="39" name="Jan-17" totalsRowFunction="custom" dataDxfId="71" totalsRowDxfId="70">
      <totalsRowFormula>SUM(AQ5:AQ9)</totalsRowFormula>
    </tableColumn>
    <tableColumn id="40" name="Feb-17" totalsRowFunction="custom" dataDxfId="69" totalsRowDxfId="68">
      <totalsRowFormula>SUM(AR5:AR9)</totalsRowFormula>
    </tableColumn>
    <tableColumn id="41" name="Mar-17" totalsRowFunction="custom" dataDxfId="67" totalsRowDxfId="66">
      <totalsRowFormula>SUM(AS5:AS9)</totalsRowFormula>
    </tableColumn>
    <tableColumn id="42" name="Apr-17" totalsRowFunction="custom" dataDxfId="65" totalsRowDxfId="64">
      <totalsRowFormula>SUM(AT5:AT9)</totalsRowFormula>
    </tableColumn>
    <tableColumn id="43" name="May-17" totalsRowFunction="custom" dataDxfId="63" totalsRowDxfId="62">
      <totalsRowFormula>SUM(AU5:AU9)</totalsRowFormula>
    </tableColumn>
    <tableColumn id="44" name="Jun-17" totalsRowFunction="custom" dataDxfId="61" totalsRowDxfId="60">
      <totalsRowFormula>SUM(AV5:AV9)</totalsRowFormula>
    </tableColumn>
    <tableColumn id="45" name="Jul-17" totalsRowFunction="custom" dataDxfId="59" totalsRowDxfId="58">
      <totalsRowFormula>SUM(AW5:AW9)</totalsRowFormula>
    </tableColumn>
    <tableColumn id="46" name="Aug-17" totalsRowFunction="custom" dataDxfId="57" totalsRowDxfId="56">
      <totalsRowFormula>SUM(AX5:AX9)</totalsRowFormula>
    </tableColumn>
    <tableColumn id="47" name="Sep-17" totalsRowFunction="custom" dataDxfId="55" totalsRowDxfId="54">
      <totalsRowFormula>SUM(AY5:AY9)</totalsRowFormula>
    </tableColumn>
    <tableColumn id="48" name="Oct-17" totalsRowFunction="custom" dataDxfId="53" totalsRowDxfId="52">
      <totalsRowFormula>SUM(AZ5:AZ9)</totalsRowFormula>
    </tableColumn>
    <tableColumn id="49" name="Nov-17" totalsRowFunction="custom" dataDxfId="51" totalsRowDxfId="50">
      <totalsRowFormula>SUM(BA5:BA9)</totalsRowFormula>
    </tableColumn>
    <tableColumn id="50" name="Dec-17" totalsRowFunction="custom" dataDxfId="49" totalsRowDxfId="48">
      <totalsRowFormula>SUM(BB5:BB9)</totalsRowFormula>
    </tableColumn>
    <tableColumn id="51" name="Jan-18" totalsRowFunction="custom" dataDxfId="47" totalsRowDxfId="46">
      <totalsRowFormula>SUM(BC5:BC9)</totalsRowFormula>
    </tableColumn>
    <tableColumn id="52" name="Feb-18" totalsRowFunction="custom" dataDxfId="45" totalsRowDxfId="44">
      <totalsRowFormula>SUM(BD5:BD9)</totalsRowFormula>
    </tableColumn>
    <tableColumn id="53" name="Mar-18" totalsRowFunction="custom" dataDxfId="43" totalsRowDxfId="42">
      <totalsRowFormula>SUM(BE5:BE9)</totalsRowFormula>
    </tableColumn>
    <tableColumn id="54" name="Apr-18" totalsRowFunction="custom" dataDxfId="41" totalsRowDxfId="40">
      <totalsRowFormula>SUM(BF5:BF9)</totalsRowFormula>
    </tableColumn>
    <tableColumn id="55" name="May-18" totalsRowFunction="custom" dataDxfId="39" totalsRowDxfId="38">
      <totalsRowFormula>SUM(BG5:BG9)</totalsRowFormula>
    </tableColumn>
    <tableColumn id="56" name="Jun-18" totalsRowFunction="custom" dataDxfId="37" totalsRowDxfId="36">
      <totalsRowFormula>SUM(BH5:BH9)</totalsRowFormula>
    </tableColumn>
    <tableColumn id="57" name="Jul-18" totalsRowFunction="custom" dataDxfId="35" totalsRowDxfId="34">
      <totalsRowFormula>SUM(BI5:BI9)</totalsRowFormula>
    </tableColumn>
    <tableColumn id="58" name="Aug-18" totalsRowFunction="custom" dataDxfId="33" totalsRowDxfId="32">
      <totalsRowFormula>SUM(BJ5:BJ9)</totalsRowFormula>
    </tableColumn>
    <tableColumn id="59" name="Sep-18" totalsRowFunction="custom" dataDxfId="31" totalsRowDxfId="30">
      <totalsRowFormula>SUM(BK5:BK9)</totalsRowFormula>
    </tableColumn>
    <tableColumn id="60" name="Oct-18" totalsRowFunction="custom" dataDxfId="29" totalsRowDxfId="28">
      <totalsRowFormula>SUM(BL5:BL9)</totalsRowFormula>
    </tableColumn>
    <tableColumn id="61" name="Nov-18" totalsRowFunction="custom" dataDxfId="27" totalsRowDxfId="26">
      <totalsRowFormula>SUM(BM5:BM9)</totalsRowFormula>
    </tableColumn>
    <tableColumn id="62" name="Dec-18" totalsRowFunction="custom" dataDxfId="25" totalsRowDxfId="24">
      <totalsRowFormula>SUM(BN5:BN9)</totalsRowFormula>
    </tableColumn>
    <tableColumn id="63" name="Jan-19" totalsRowFunction="custom" dataDxfId="23" totalsRowDxfId="22">
      <totalsRowFormula>SUM(BO5:BO9)</totalsRowFormula>
    </tableColumn>
    <tableColumn id="64" name="Feb-19" totalsRowFunction="custom" dataDxfId="21" totalsRowDxfId="20">
      <totalsRowFormula>SUM(BP5:BP9)</totalsRowFormula>
    </tableColumn>
    <tableColumn id="65" name="Mar-19" totalsRowFunction="custom" dataDxfId="19" totalsRowDxfId="18">
      <totalsRowFormula>SUM(BQ5:BQ9)</totalsRowFormula>
    </tableColumn>
    <tableColumn id="66" name="Apr-19" totalsRowFunction="custom" dataDxfId="17" totalsRowDxfId="16">
      <totalsRowFormula>SUM(BR5:BR9)</totalsRowFormula>
    </tableColumn>
    <tableColumn id="67" name="May-19" totalsRowFunction="custom" dataDxfId="15" totalsRowDxfId="14">
      <totalsRowFormula>SUM(BS5:BS9)</totalsRowFormula>
    </tableColumn>
    <tableColumn id="68" name="Jun-19" totalsRowFunction="custom" dataDxfId="13" totalsRowDxfId="12">
      <totalsRowFormula>SUM(BT5:BT9)</totalsRowFormula>
    </tableColumn>
    <tableColumn id="69" name="Jul-19" totalsRowFunction="custom" dataDxfId="11" totalsRowDxfId="10">
      <totalsRowFormula>SUM(BU5:BU9)</totalsRowFormula>
    </tableColumn>
    <tableColumn id="70" name="Aug-19" totalsRowFunction="custom" dataDxfId="9" totalsRowDxfId="8">
      <totalsRowFormula>SUM(BV5:BV9)</totalsRowFormula>
    </tableColumn>
    <tableColumn id="71" name="Sep-19" totalsRowFunction="custom" dataDxfId="7" totalsRowDxfId="6">
      <totalsRowFormula>SUM(BW5:BW9)</totalsRowFormula>
    </tableColumn>
    <tableColumn id="72" name="Oct-19" totalsRowFunction="custom" dataDxfId="5" totalsRowDxfId="4">
      <totalsRowFormula>SUM(BX5:BX9)</totalsRowFormula>
    </tableColumn>
    <tableColumn id="73" name="Nov-19" totalsRowFunction="custom" dataDxfId="3" totalsRowDxfId="2">
      <totalsRowFormula>SUM(BY5:BY9)</totalsRowFormula>
    </tableColumn>
    <tableColumn id="74" name="Dec-19" totalsRowFunction="custom" dataDxfId="1" totalsRowDxfId="0">
      <totalsRowFormula>SUM(BZ5:BZ9)</totalsRowFormula>
    </tableColumn>
  </tableColumns>
  <tableStyleInfo name="TableStyleMedium16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AM81"/>
  <sheetViews>
    <sheetView workbookViewId="0">
      <selection activeCell="B25" sqref="B25"/>
    </sheetView>
  </sheetViews>
  <sheetFormatPr baseColWidth="10" defaultColWidth="11" defaultRowHeight="16" x14ac:dyDescent="0.2"/>
  <cols>
    <col min="1" max="1" width="5.6640625" style="3" customWidth="1"/>
    <col min="2" max="14" width="12" customWidth="1"/>
    <col min="15" max="15" width="11" customWidth="1"/>
    <col min="16" max="39" width="10.6640625" style="35" customWidth="1"/>
  </cols>
  <sheetData>
    <row r="1" spans="1:39" s="3" customFormat="1" x14ac:dyDescent="0.2"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</row>
    <row r="2" spans="1:39" ht="19" x14ac:dyDescent="0.25">
      <c r="B2" s="2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39" ht="20" thickBot="1" x14ac:dyDescent="0.3"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39" x14ac:dyDescent="0.2">
      <c r="B4" s="4" t="s">
        <v>16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5" t="s">
        <v>22</v>
      </c>
      <c r="I4" s="5" t="s">
        <v>23</v>
      </c>
      <c r="J4" s="5" t="s">
        <v>24</v>
      </c>
      <c r="K4" s="5" t="s">
        <v>25</v>
      </c>
      <c r="L4" s="5" t="s">
        <v>26</v>
      </c>
      <c r="M4" s="5" t="s">
        <v>27</v>
      </c>
      <c r="N4" s="6" t="s">
        <v>28</v>
      </c>
      <c r="O4" s="3"/>
    </row>
    <row r="5" spans="1:39" x14ac:dyDescent="0.2">
      <c r="B5" s="10">
        <v>2014</v>
      </c>
      <c r="C5" s="12">
        <v>3270</v>
      </c>
      <c r="D5" s="12">
        <v>4360</v>
      </c>
      <c r="E5" s="12">
        <v>7280</v>
      </c>
      <c r="F5" s="12">
        <v>17090</v>
      </c>
      <c r="G5" s="12">
        <v>16630</v>
      </c>
      <c r="H5" s="12">
        <v>26220</v>
      </c>
      <c r="I5" s="12">
        <v>11</v>
      </c>
      <c r="J5" s="12"/>
      <c r="K5" s="12"/>
      <c r="L5" s="12"/>
      <c r="M5" s="12"/>
      <c r="N5" s="13"/>
      <c r="O5" s="3"/>
    </row>
    <row r="6" spans="1:39" ht="17" thickBot="1" x14ac:dyDescent="0.25">
      <c r="B6" s="11">
        <v>2015</v>
      </c>
      <c r="C6" s="14">
        <v>5580</v>
      </c>
      <c r="D6" s="14">
        <v>7370</v>
      </c>
      <c r="E6" s="14">
        <v>10280</v>
      </c>
      <c r="F6" s="14">
        <v>29810</v>
      </c>
      <c r="G6" s="14">
        <v>40340</v>
      </c>
      <c r="H6" s="14">
        <v>43460</v>
      </c>
      <c r="I6" s="14"/>
      <c r="J6" s="14"/>
      <c r="K6" s="14"/>
      <c r="L6" s="14"/>
      <c r="M6" s="14"/>
      <c r="N6" s="15"/>
      <c r="O6" s="3"/>
    </row>
    <row r="7" spans="1:39" x14ac:dyDescent="0.2">
      <c r="A7" s="7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7"/>
      <c r="P7" s="17"/>
      <c r="Q7" s="17"/>
    </row>
    <row r="8" spans="1:39" x14ac:dyDescent="0.2">
      <c r="A8" s="7"/>
      <c r="B8" s="30" t="s">
        <v>29</v>
      </c>
      <c r="C8" s="7" t="s">
        <v>30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17"/>
      <c r="Q8" s="17"/>
    </row>
    <row r="9" spans="1:39" x14ac:dyDescent="0.2">
      <c r="A9" s="7"/>
      <c r="B9" s="3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7"/>
      <c r="P9" s="17"/>
      <c r="Q9" s="17"/>
    </row>
    <row r="10" spans="1:39" x14ac:dyDescent="0.2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7"/>
      <c r="P10" s="17"/>
      <c r="Q10" s="17"/>
    </row>
    <row r="11" spans="1:39" ht="19" x14ac:dyDescent="0.25">
      <c r="A11" s="7"/>
      <c r="B11" s="2" t="s">
        <v>0</v>
      </c>
      <c r="C11" s="8"/>
      <c r="D11" s="3"/>
      <c r="E11" s="3"/>
      <c r="F11" s="8"/>
      <c r="G11" s="8"/>
      <c r="H11" s="8"/>
      <c r="I11" s="8"/>
      <c r="J11" s="8"/>
      <c r="K11" s="8"/>
      <c r="L11" s="8"/>
      <c r="M11" s="8"/>
      <c r="N11" s="8"/>
      <c r="O11" s="7"/>
      <c r="P11" s="17"/>
      <c r="Q11" s="17"/>
    </row>
    <row r="12" spans="1:39" ht="17" thickBot="1" x14ac:dyDescent="0.25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7"/>
      <c r="P12" s="17"/>
      <c r="Q12" s="17"/>
    </row>
    <row r="13" spans="1:39" x14ac:dyDescent="0.2">
      <c r="A13" s="7"/>
      <c r="B13" s="19" t="s">
        <v>1</v>
      </c>
      <c r="C13" s="20" t="s">
        <v>11</v>
      </c>
      <c r="D13" s="20" t="s">
        <v>9</v>
      </c>
      <c r="E13" s="20" t="s">
        <v>10</v>
      </c>
      <c r="F13" s="20" t="s">
        <v>2</v>
      </c>
      <c r="G13" s="21" t="s">
        <v>3</v>
      </c>
      <c r="H13" s="24"/>
      <c r="I13" s="24"/>
      <c r="J13" s="7"/>
      <c r="K13" s="7"/>
      <c r="L13" s="7"/>
      <c r="M13" s="7"/>
      <c r="N13" s="7"/>
      <c r="O13" s="7"/>
      <c r="P13" s="17"/>
      <c r="Q13" s="17"/>
    </row>
    <row r="14" spans="1:39" x14ac:dyDescent="0.2">
      <c r="A14" s="7"/>
      <c r="B14" s="31" t="s">
        <v>31</v>
      </c>
      <c r="C14" s="16" t="s">
        <v>12</v>
      </c>
      <c r="D14" s="33"/>
      <c r="E14" s="33"/>
      <c r="F14" s="22">
        <v>41710</v>
      </c>
      <c r="G14" s="26">
        <v>120000</v>
      </c>
      <c r="H14" s="25"/>
      <c r="I14" s="25"/>
      <c r="J14" s="7"/>
      <c r="K14" s="7"/>
      <c r="L14" s="7"/>
      <c r="M14" s="7"/>
      <c r="N14" s="7"/>
      <c r="O14" s="7"/>
      <c r="P14" s="17"/>
      <c r="Q14" s="17"/>
    </row>
    <row r="15" spans="1:39" x14ac:dyDescent="0.2">
      <c r="A15" s="7"/>
      <c r="B15" s="31" t="s">
        <v>32</v>
      </c>
      <c r="C15" s="16" t="s">
        <v>6</v>
      </c>
      <c r="D15" s="33"/>
      <c r="E15" s="33"/>
      <c r="F15" s="22">
        <v>41711</v>
      </c>
      <c r="G15" s="26">
        <v>50000</v>
      </c>
      <c r="H15" s="25"/>
      <c r="I15" s="25"/>
      <c r="J15" s="7"/>
      <c r="K15" s="7"/>
      <c r="L15" s="7"/>
      <c r="M15" s="7"/>
      <c r="N15" s="7"/>
      <c r="O15" s="7"/>
      <c r="P15" s="17"/>
      <c r="Q15" s="17"/>
    </row>
    <row r="16" spans="1:39" x14ac:dyDescent="0.2">
      <c r="A16" s="7"/>
      <c r="B16" s="31" t="s">
        <v>4</v>
      </c>
      <c r="C16" s="16" t="s">
        <v>7</v>
      </c>
      <c r="D16" s="33"/>
      <c r="E16" s="33"/>
      <c r="F16" s="22">
        <v>41712</v>
      </c>
      <c r="G16" s="26">
        <v>12000</v>
      </c>
      <c r="H16" s="25"/>
      <c r="I16" s="25"/>
      <c r="J16" s="7"/>
      <c r="K16" s="7"/>
      <c r="L16" s="7"/>
      <c r="M16" s="7"/>
      <c r="N16" s="7"/>
      <c r="O16" s="7"/>
      <c r="P16" s="17"/>
      <c r="Q16" s="17"/>
    </row>
    <row r="17" spans="1:17" ht="17" thickBot="1" x14ac:dyDescent="0.25">
      <c r="A17" s="7"/>
      <c r="B17" s="32" t="s">
        <v>5</v>
      </c>
      <c r="C17" s="18" t="s">
        <v>13</v>
      </c>
      <c r="D17" s="34"/>
      <c r="E17" s="34"/>
      <c r="F17" s="23">
        <v>41713</v>
      </c>
      <c r="G17" s="27">
        <v>40000</v>
      </c>
      <c r="H17" s="25"/>
      <c r="I17" s="25"/>
      <c r="J17" s="7"/>
      <c r="K17" s="7"/>
      <c r="L17" s="7"/>
      <c r="M17" s="7"/>
      <c r="N17" s="7"/>
      <c r="O17" s="7"/>
      <c r="P17" s="17"/>
      <c r="Q17" s="17"/>
    </row>
    <row r="18" spans="1:17" ht="17" thickBot="1" x14ac:dyDescent="0.25">
      <c r="A18" s="7"/>
      <c r="B18" s="7"/>
      <c r="C18" s="7"/>
      <c r="D18" s="7"/>
      <c r="E18" s="7"/>
      <c r="F18" s="25"/>
      <c r="G18" s="25"/>
      <c r="H18" s="7"/>
      <c r="I18" s="7"/>
      <c r="J18" s="7"/>
      <c r="K18" s="7"/>
      <c r="L18" s="7"/>
      <c r="M18" s="7"/>
      <c r="N18" s="7"/>
      <c r="O18" s="7"/>
      <c r="P18" s="17"/>
      <c r="Q18" s="17"/>
    </row>
    <row r="19" spans="1:17" ht="20" thickBot="1" x14ac:dyDescent="0.3">
      <c r="A19" s="7"/>
      <c r="B19" s="7"/>
      <c r="C19" s="7"/>
      <c r="D19" s="3"/>
      <c r="E19" s="3"/>
      <c r="F19" s="28" t="s">
        <v>8</v>
      </c>
      <c r="G19" s="29">
        <f>SUM(G14:G17)</f>
        <v>222000</v>
      </c>
      <c r="H19" s="7"/>
      <c r="I19" s="7"/>
      <c r="J19" s="7"/>
      <c r="K19" s="7"/>
      <c r="L19" s="7"/>
      <c r="M19" s="7"/>
      <c r="N19" s="7"/>
      <c r="O19" s="7"/>
      <c r="P19" s="17"/>
      <c r="Q19" s="17"/>
    </row>
    <row r="20" spans="1:17" x14ac:dyDescent="0.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17"/>
      <c r="Q20" s="17"/>
    </row>
    <row r="21" spans="1:17" x14ac:dyDescent="0.2">
      <c r="A21" s="7"/>
      <c r="B21" s="9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17"/>
      <c r="Q21" s="17"/>
    </row>
    <row r="22" spans="1:17" x14ac:dyDescent="0.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17"/>
      <c r="Q22" s="17"/>
    </row>
    <row r="23" spans="1:17" x14ac:dyDescent="0.2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7" x14ac:dyDescent="0.2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7" x14ac:dyDescent="0.2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7" x14ac:dyDescent="0.2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7" x14ac:dyDescent="0.2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7" x14ac:dyDescent="0.2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7" x14ac:dyDescent="0.2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7" x14ac:dyDescent="0.2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7" x14ac:dyDescent="0.2"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7" x14ac:dyDescent="0.2"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spans="2:15" x14ac:dyDescent="0.2"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2:15" x14ac:dyDescent="0.2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</row>
    <row r="35" spans="2:15" x14ac:dyDescent="0.2"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</row>
    <row r="36" spans="2:15" x14ac:dyDescent="0.2"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 spans="2:15" x14ac:dyDescent="0.2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</row>
    <row r="38" spans="2:15" x14ac:dyDescent="0.2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2:15" x14ac:dyDescent="0.2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pans="2:15" x14ac:dyDescent="0.2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2:15" x14ac:dyDescent="0.2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</row>
    <row r="42" spans="2:15" x14ac:dyDescent="0.2"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</row>
    <row r="43" spans="2:15" x14ac:dyDescent="0.2"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</row>
    <row r="44" spans="2:15" x14ac:dyDescent="0.2"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</row>
    <row r="45" spans="2:15" x14ac:dyDescent="0.2"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</row>
    <row r="46" spans="2:15" x14ac:dyDescent="0.2"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</row>
    <row r="47" spans="2:15" x14ac:dyDescent="0.2"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</row>
    <row r="48" spans="2:15" x14ac:dyDescent="0.2"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</row>
    <row r="49" spans="2:15" x14ac:dyDescent="0.2"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</row>
    <row r="50" spans="2:15" x14ac:dyDescent="0.2"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 spans="2:15" x14ac:dyDescent="0.2"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  <row r="52" spans="2:15" x14ac:dyDescent="0.2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</row>
    <row r="53" spans="2:15" x14ac:dyDescent="0.2"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</row>
    <row r="54" spans="2:15" x14ac:dyDescent="0.2"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</row>
    <row r="55" spans="2:15" x14ac:dyDescent="0.2"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</row>
    <row r="56" spans="2:15" x14ac:dyDescent="0.2"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</row>
    <row r="57" spans="2:15" x14ac:dyDescent="0.2"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</row>
    <row r="58" spans="2:15" x14ac:dyDescent="0.2"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</row>
    <row r="59" spans="2:15" x14ac:dyDescent="0.2"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</row>
    <row r="60" spans="2:15" x14ac:dyDescent="0.2"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</row>
    <row r="61" spans="2:15" x14ac:dyDescent="0.2"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</row>
    <row r="62" spans="2:15" x14ac:dyDescent="0.2"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</row>
    <row r="63" spans="2:15" x14ac:dyDescent="0.2"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</row>
    <row r="64" spans="2:15" x14ac:dyDescent="0.2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</row>
    <row r="65" spans="2:15" x14ac:dyDescent="0.2"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 spans="2:15" x14ac:dyDescent="0.2"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spans="2:15" x14ac:dyDescent="0.2"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</row>
    <row r="68" spans="2:15" x14ac:dyDescent="0.2"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spans="2:15" x14ac:dyDescent="0.2"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</row>
    <row r="70" spans="2:15" x14ac:dyDescent="0.2"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</row>
    <row r="71" spans="2:15" x14ac:dyDescent="0.2"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</row>
    <row r="72" spans="2:15" x14ac:dyDescent="0.2"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</row>
    <row r="73" spans="2:15" x14ac:dyDescent="0.2"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</row>
    <row r="74" spans="2:15" x14ac:dyDescent="0.2"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</row>
    <row r="75" spans="2:15" x14ac:dyDescent="0.2"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</row>
    <row r="76" spans="2:15" x14ac:dyDescent="0.2"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</row>
    <row r="77" spans="2:15" x14ac:dyDescent="0.2"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</row>
    <row r="78" spans="2:15" x14ac:dyDescent="0.2"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</row>
    <row r="79" spans="2:15" x14ac:dyDescent="0.2"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</row>
    <row r="80" spans="2:15" x14ac:dyDescent="0.2"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</row>
    <row r="81" spans="2:15" x14ac:dyDescent="0.2"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</row>
  </sheetData>
  <sheetProtection selectLockedCells="1"/>
  <dataValidations count="4">
    <dataValidation type="whole" operator="greaterThan" allowBlank="1" showInputMessage="1" showErrorMessage="1" sqref="C5:N6 G14:G17">
      <formula1>0</formula1>
    </dataValidation>
    <dataValidation type="whole" allowBlank="1" showInputMessage="1" showErrorMessage="1" errorTitle="Not a valid year" sqref="B5:B6">
      <formula1>2012</formula1>
      <formula2>2030</formula2>
    </dataValidation>
    <dataValidation allowBlank="1" showInputMessage="1" showErrorMessage="1" errorTitle="Not a valid year" sqref="B31:N32 A7:A30 B12:B30 B10 D7:E10 C7:C30 B7:B8 D12:E13 F7:G13 H7:O30 F19:G19 D18:G18 D20:G30"/>
    <dataValidation type="date" allowBlank="1" showInputMessage="1" showErrorMessage="1" errorTitle="Not a valid year" sqref="F14:F17">
      <formula1>41640</formula1>
      <formula2>45658</formula2>
    </dataValidation>
  </dataValidations>
  <pageMargins left="0.75" right="0.75" top="1" bottom="1" header="0.5" footer="0.5"/>
  <pageSetup paperSize="9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:BZ96"/>
  <sheetViews>
    <sheetView zoomScale="90" zoomScaleNormal="90" zoomScalePageLayoutView="90" workbookViewId="0">
      <selection activeCell="A7" sqref="A7"/>
    </sheetView>
  </sheetViews>
  <sheetFormatPr baseColWidth="10" defaultColWidth="11" defaultRowHeight="16" x14ac:dyDescent="0.2"/>
  <cols>
    <col min="1" max="1" width="14.5" customWidth="1"/>
    <col min="2" max="2" width="14.5" style="41" customWidth="1"/>
    <col min="3" max="6" width="14.5" customWidth="1"/>
  </cols>
  <sheetData>
    <row r="1" spans="1:78" ht="21" x14ac:dyDescent="0.25">
      <c r="A1" s="36" t="s">
        <v>108</v>
      </c>
      <c r="B1" s="46"/>
      <c r="C1" s="36"/>
      <c r="D1" s="36"/>
      <c r="E1" s="36"/>
      <c r="F1" s="36"/>
    </row>
    <row r="2" spans="1:78" ht="21" x14ac:dyDescent="0.25">
      <c r="A2" s="39" t="s">
        <v>118</v>
      </c>
      <c r="B2" s="46"/>
      <c r="C2" s="36"/>
      <c r="D2" s="36"/>
      <c r="E2" s="36"/>
      <c r="F2" s="36"/>
    </row>
    <row r="3" spans="1:78" ht="21" x14ac:dyDescent="0.25">
      <c r="A3" s="39"/>
      <c r="B3" s="46"/>
      <c r="C3" s="36"/>
      <c r="D3" s="36"/>
      <c r="E3" s="36"/>
      <c r="F3" s="36">
        <v>2016</v>
      </c>
    </row>
    <row r="4" spans="1:78" x14ac:dyDescent="0.2">
      <c r="A4" s="59" t="s">
        <v>1</v>
      </c>
      <c r="B4" s="60" t="s">
        <v>115</v>
      </c>
      <c r="C4" s="59" t="s">
        <v>34</v>
      </c>
      <c r="D4" s="59" t="s">
        <v>35</v>
      </c>
      <c r="E4" s="59" t="s">
        <v>119</v>
      </c>
      <c r="F4" s="61" t="s">
        <v>33</v>
      </c>
      <c r="G4" s="56" t="s">
        <v>36</v>
      </c>
      <c r="H4" s="43" t="s">
        <v>37</v>
      </c>
      <c r="I4" s="43" t="s">
        <v>38</v>
      </c>
      <c r="J4" s="43" t="s">
        <v>39</v>
      </c>
      <c r="K4" s="43" t="s">
        <v>40</v>
      </c>
      <c r="L4" s="43" t="s">
        <v>41</v>
      </c>
      <c r="M4" s="43" t="s">
        <v>42</v>
      </c>
      <c r="N4" s="43" t="s">
        <v>43</v>
      </c>
      <c r="O4" s="43" t="s">
        <v>44</v>
      </c>
      <c r="P4" s="43" t="s">
        <v>45</v>
      </c>
      <c r="Q4" s="43" t="s">
        <v>46</v>
      </c>
      <c r="R4" s="43" t="s">
        <v>47</v>
      </c>
      <c r="S4" s="77" t="s">
        <v>48</v>
      </c>
      <c r="T4" s="78" t="s">
        <v>49</v>
      </c>
      <c r="U4" s="78" t="s">
        <v>50</v>
      </c>
      <c r="V4" s="78" t="s">
        <v>51</v>
      </c>
      <c r="W4" s="78" t="s">
        <v>52</v>
      </c>
      <c r="X4" s="78" t="s">
        <v>53</v>
      </c>
      <c r="Y4" s="78" t="s">
        <v>54</v>
      </c>
      <c r="Z4" s="78" t="s">
        <v>55</v>
      </c>
      <c r="AA4" s="78" t="s">
        <v>56</v>
      </c>
      <c r="AB4" s="78" t="s">
        <v>57</v>
      </c>
      <c r="AC4" s="78" t="s">
        <v>58</v>
      </c>
      <c r="AD4" s="79" t="s">
        <v>59</v>
      </c>
      <c r="AE4" s="80" t="s">
        <v>60</v>
      </c>
      <c r="AF4" s="81" t="s">
        <v>61</v>
      </c>
      <c r="AG4" s="81" t="s">
        <v>62</v>
      </c>
      <c r="AH4" s="81" t="s">
        <v>63</v>
      </c>
      <c r="AI4" s="81" t="s">
        <v>64</v>
      </c>
      <c r="AJ4" s="81" t="s">
        <v>65</v>
      </c>
      <c r="AK4" s="81" t="s">
        <v>66</v>
      </c>
      <c r="AL4" s="81" t="s">
        <v>67</v>
      </c>
      <c r="AM4" s="81" t="s">
        <v>68</v>
      </c>
      <c r="AN4" s="81" t="s">
        <v>69</v>
      </c>
      <c r="AO4" s="81" t="s">
        <v>70</v>
      </c>
      <c r="AP4" s="82" t="s">
        <v>71</v>
      </c>
      <c r="AQ4" s="77" t="s">
        <v>72</v>
      </c>
      <c r="AR4" s="78" t="s">
        <v>73</v>
      </c>
      <c r="AS4" s="78" t="s">
        <v>74</v>
      </c>
      <c r="AT4" s="78" t="s">
        <v>75</v>
      </c>
      <c r="AU4" s="78" t="s">
        <v>76</v>
      </c>
      <c r="AV4" s="78" t="s">
        <v>77</v>
      </c>
      <c r="AW4" s="78" t="s">
        <v>78</v>
      </c>
      <c r="AX4" s="78" t="s">
        <v>79</v>
      </c>
      <c r="AY4" s="78" t="s">
        <v>80</v>
      </c>
      <c r="AZ4" s="78" t="s">
        <v>81</v>
      </c>
      <c r="BA4" s="78" t="s">
        <v>82</v>
      </c>
      <c r="BB4" s="79" t="s">
        <v>83</v>
      </c>
      <c r="BC4" s="80" t="s">
        <v>84</v>
      </c>
      <c r="BD4" s="81" t="s">
        <v>85</v>
      </c>
      <c r="BE4" s="81" t="s">
        <v>86</v>
      </c>
      <c r="BF4" s="81" t="s">
        <v>87</v>
      </c>
      <c r="BG4" s="81" t="s">
        <v>88</v>
      </c>
      <c r="BH4" s="81" t="s">
        <v>89</v>
      </c>
      <c r="BI4" s="81" t="s">
        <v>90</v>
      </c>
      <c r="BJ4" s="81" t="s">
        <v>91</v>
      </c>
      <c r="BK4" s="81" t="s">
        <v>92</v>
      </c>
      <c r="BL4" s="81" t="s">
        <v>93</v>
      </c>
      <c r="BM4" s="81" t="s">
        <v>94</v>
      </c>
      <c r="BN4" s="82" t="s">
        <v>95</v>
      </c>
      <c r="BO4" s="58" t="s">
        <v>96</v>
      </c>
      <c r="BP4" s="58" t="s">
        <v>97</v>
      </c>
      <c r="BQ4" s="58" t="s">
        <v>98</v>
      </c>
      <c r="BR4" s="58" t="s">
        <v>99</v>
      </c>
      <c r="BS4" s="58" t="s">
        <v>100</v>
      </c>
      <c r="BT4" s="58" t="s">
        <v>101</v>
      </c>
      <c r="BU4" s="58" t="s">
        <v>102</v>
      </c>
      <c r="BV4" s="58" t="s">
        <v>103</v>
      </c>
      <c r="BW4" s="58" t="s">
        <v>104</v>
      </c>
      <c r="BX4" s="58" t="s">
        <v>105</v>
      </c>
      <c r="BY4" s="58" t="s">
        <v>106</v>
      </c>
      <c r="BZ4" s="58" t="s">
        <v>107</v>
      </c>
    </row>
    <row r="5" spans="1:78" x14ac:dyDescent="0.2">
      <c r="A5" s="42" t="s">
        <v>14</v>
      </c>
      <c r="B5" s="48" t="s">
        <v>116</v>
      </c>
      <c r="C5" s="40">
        <v>35.044499999999999</v>
      </c>
      <c r="D5" s="40">
        <v>33.219299999999997</v>
      </c>
      <c r="E5" s="52">
        <v>42370</v>
      </c>
      <c r="F5" s="55">
        <f>SUM(MonthlyArrivalsByCountry!$AE5:$AP5)</f>
        <v>0</v>
      </c>
      <c r="G5" s="12">
        <v>0</v>
      </c>
      <c r="H5" s="12">
        <v>0</v>
      </c>
      <c r="I5" s="12">
        <v>0</v>
      </c>
      <c r="J5" s="12">
        <v>0</v>
      </c>
      <c r="K5" s="12">
        <v>0</v>
      </c>
      <c r="L5" s="12">
        <v>0</v>
      </c>
      <c r="M5" s="12">
        <v>0</v>
      </c>
      <c r="N5" s="12">
        <v>0</v>
      </c>
      <c r="O5" s="12">
        <v>0</v>
      </c>
      <c r="P5" s="12">
        <v>0</v>
      </c>
      <c r="Q5" s="12">
        <v>0</v>
      </c>
      <c r="R5" s="12">
        <v>0</v>
      </c>
      <c r="S5" s="74">
        <v>0</v>
      </c>
      <c r="T5" s="12">
        <v>0</v>
      </c>
      <c r="U5" s="12">
        <v>0</v>
      </c>
      <c r="V5" s="12">
        <v>0</v>
      </c>
      <c r="W5" s="12">
        <v>0</v>
      </c>
      <c r="X5" s="12">
        <v>0</v>
      </c>
      <c r="Y5" s="12">
        <v>0</v>
      </c>
      <c r="Z5" s="12">
        <v>0</v>
      </c>
      <c r="AA5" s="12">
        <v>0</v>
      </c>
      <c r="AB5" s="12">
        <v>0</v>
      </c>
      <c r="AC5" s="12">
        <v>0</v>
      </c>
      <c r="AD5" s="75">
        <v>0</v>
      </c>
      <c r="AE5" s="74">
        <v>0</v>
      </c>
      <c r="AF5" s="12">
        <v>0</v>
      </c>
      <c r="AG5" s="12">
        <v>0</v>
      </c>
      <c r="AH5" s="12">
        <v>0</v>
      </c>
      <c r="AI5" s="12">
        <v>0</v>
      </c>
      <c r="AJ5" s="12">
        <v>0</v>
      </c>
      <c r="AK5" s="12"/>
      <c r="AL5" s="12"/>
      <c r="AM5" s="12"/>
      <c r="AN5" s="12"/>
      <c r="AO5" s="12"/>
      <c r="AP5" s="75"/>
      <c r="AQ5" s="74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75"/>
      <c r="BC5" s="74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75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</row>
    <row r="6" spans="1:78" s="45" customFormat="1" x14ac:dyDescent="0.2">
      <c r="A6" s="50" t="s">
        <v>31</v>
      </c>
      <c r="B6" s="49" t="s">
        <v>117</v>
      </c>
      <c r="C6" s="40">
        <v>38.81</v>
      </c>
      <c r="D6" s="40">
        <v>23.21</v>
      </c>
      <c r="E6" s="52">
        <v>42634</v>
      </c>
      <c r="F6" s="51">
        <f>SUM(MonthlyArrivalsByCountry!$AE6:$AP6)</f>
        <v>166070</v>
      </c>
      <c r="G6" s="53" t="e">
        <f xml:space="preserve"> SUMIF(#REF!, $A6,#REF!)</f>
        <v>#REF!</v>
      </c>
      <c r="H6" s="53" t="e">
        <f xml:space="preserve"> SUMIF(#REF!, $A6,#REF!)</f>
        <v>#REF!</v>
      </c>
      <c r="I6" s="53" t="e">
        <f xml:space="preserve"> SUMIF(#REF!, $A6,#REF!)</f>
        <v>#REF!</v>
      </c>
      <c r="J6" s="53" t="e">
        <f xml:space="preserve"> SUMIF(#REF!, $A6,#REF!)</f>
        <v>#REF!</v>
      </c>
      <c r="K6" s="53" t="e">
        <f xml:space="preserve"> SUMIF(#REF!, $A6,#REF!)</f>
        <v>#REF!</v>
      </c>
      <c r="L6" s="53" t="e">
        <f xml:space="preserve"> SUMIF(#REF!, $A6,#REF!)</f>
        <v>#REF!</v>
      </c>
      <c r="M6" s="53" t="e">
        <f xml:space="preserve"> SUMIF(#REF!, $A6,#REF!)</f>
        <v>#REF!</v>
      </c>
      <c r="N6" s="53" t="e">
        <f xml:space="preserve"> SUMIF(#REF!, $A6,#REF!)</f>
        <v>#REF!</v>
      </c>
      <c r="O6" s="53" t="e">
        <f xml:space="preserve"> SUMIF(#REF!, $A6,#REF!)</f>
        <v>#REF!</v>
      </c>
      <c r="P6" s="53" t="e">
        <f xml:space="preserve"> SUMIF(#REF!, $A6,#REF!)</f>
        <v>#REF!</v>
      </c>
      <c r="Q6" s="53" t="e">
        <f xml:space="preserve"> SUMIF(#REF!, $A6,#REF!)</f>
        <v>#REF!</v>
      </c>
      <c r="R6" s="53" t="e">
        <f xml:space="preserve"> SUMIF(#REF!, $A6,#REF!)</f>
        <v>#REF!</v>
      </c>
      <c r="S6" s="72" t="e">
        <f xml:space="preserve"> SUMIF(#REF!, $A6,#REF!)</f>
        <v>#REF!</v>
      </c>
      <c r="T6" s="53" t="e">
        <f xml:space="preserve"> SUMIF(#REF!, $A6,#REF!)</f>
        <v>#REF!</v>
      </c>
      <c r="U6" s="53" t="e">
        <f xml:space="preserve"> SUMIF(#REF!, $A6,#REF!)</f>
        <v>#REF!</v>
      </c>
      <c r="V6" s="53" t="e">
        <f xml:space="preserve"> SUMIF(#REF!, $A6,#REF!)</f>
        <v>#REF!</v>
      </c>
      <c r="W6" s="53" t="e">
        <f xml:space="preserve"> SUMIF(#REF!, $A6,#REF!)</f>
        <v>#REF!</v>
      </c>
      <c r="X6" s="53" t="e">
        <f xml:space="preserve"> SUMIF(#REF!, $A6,#REF!)</f>
        <v>#REF!</v>
      </c>
      <c r="Y6" s="53" t="e">
        <f xml:space="preserve"> SUMIF(#REF!, $A6,#REF!)</f>
        <v>#REF!</v>
      </c>
      <c r="Z6" s="54">
        <v>107843</v>
      </c>
      <c r="AA6" s="54">
        <v>147123</v>
      </c>
      <c r="AB6" s="71">
        <v>211663</v>
      </c>
      <c r="AC6" s="71">
        <v>151249</v>
      </c>
      <c r="AD6" s="73">
        <v>108742</v>
      </c>
      <c r="AE6" s="83">
        <v>67415</v>
      </c>
      <c r="AF6" s="71">
        <v>57066</v>
      </c>
      <c r="AG6" s="71">
        <v>26971</v>
      </c>
      <c r="AH6" s="71">
        <v>3650</v>
      </c>
      <c r="AI6" s="71">
        <v>1721</v>
      </c>
      <c r="AJ6" s="71">
        <v>1554</v>
      </c>
      <c r="AK6" s="71">
        <v>1920</v>
      </c>
      <c r="AL6" s="71">
        <v>3447</v>
      </c>
      <c r="AM6" s="71">
        <v>2326</v>
      </c>
      <c r="AN6" s="71"/>
      <c r="AO6" s="71"/>
      <c r="AP6" s="73"/>
      <c r="AQ6" s="72" t="e">
        <f xml:space="preserve"> SUMIF(#REF!, $A6,#REF!)</f>
        <v>#REF!</v>
      </c>
      <c r="AR6" s="53" t="e">
        <f xml:space="preserve"> SUMIF(#REF!, $A6,#REF!)</f>
        <v>#REF!</v>
      </c>
      <c r="AS6" s="53" t="e">
        <f xml:space="preserve"> SUMIF(#REF!, $A6,#REF!)</f>
        <v>#REF!</v>
      </c>
      <c r="AT6" s="53" t="e">
        <f xml:space="preserve"> SUMIF(#REF!, $A6,#REF!)</f>
        <v>#REF!</v>
      </c>
      <c r="AU6" s="53" t="e">
        <f xml:space="preserve"> SUMIF(#REF!, $A6,#REF!)</f>
        <v>#REF!</v>
      </c>
      <c r="AV6" s="53" t="e">
        <f xml:space="preserve"> SUMIF(#REF!, $A6,#REF!)</f>
        <v>#REF!</v>
      </c>
      <c r="AW6" s="53" t="e">
        <f xml:space="preserve"> SUMIF(#REF!, $A6,#REF!)</f>
        <v>#REF!</v>
      </c>
      <c r="AX6" s="53" t="e">
        <f xml:space="preserve"> SUMIF(#REF!, $A6,#REF!)</f>
        <v>#REF!</v>
      </c>
      <c r="AY6" s="53" t="e">
        <f xml:space="preserve"> SUMIF(#REF!, $A6,#REF!)</f>
        <v>#REF!</v>
      </c>
      <c r="AZ6" s="53" t="e">
        <f xml:space="preserve"> SUMIF(#REF!, $A6,#REF!)</f>
        <v>#REF!</v>
      </c>
      <c r="BA6" s="53" t="e">
        <f xml:space="preserve"> SUMIF(#REF!, $A6,#REF!)</f>
        <v>#REF!</v>
      </c>
      <c r="BB6" s="76" t="e">
        <f xml:space="preserve"> SUMIF(#REF!, $A6,#REF!)</f>
        <v>#REF!</v>
      </c>
      <c r="BC6" s="72" t="e">
        <f xml:space="preserve"> SUMIF(#REF!, $A6,#REF!)</f>
        <v>#REF!</v>
      </c>
      <c r="BD6" s="53" t="e">
        <f xml:space="preserve"> SUMIF(#REF!, $A6,#REF!)</f>
        <v>#REF!</v>
      </c>
      <c r="BE6" s="53" t="e">
        <f xml:space="preserve"> SUMIF(#REF!, $A6,#REF!)</f>
        <v>#REF!</v>
      </c>
      <c r="BF6" s="53" t="e">
        <f xml:space="preserve"> SUMIF(#REF!, $A6,#REF!)</f>
        <v>#REF!</v>
      </c>
      <c r="BG6" s="53" t="e">
        <f xml:space="preserve"> SUMIF(#REF!, $A6,#REF!)</f>
        <v>#REF!</v>
      </c>
      <c r="BH6" s="53" t="e">
        <f xml:space="preserve"> SUMIF(#REF!, $A6,#REF!)</f>
        <v>#REF!</v>
      </c>
      <c r="BI6" s="53" t="e">
        <f xml:space="preserve"> SUMIF(#REF!, $A6,#REF!)</f>
        <v>#REF!</v>
      </c>
      <c r="BJ6" s="53" t="e">
        <f xml:space="preserve"> SUMIF(#REF!, $A6,#REF!)</f>
        <v>#REF!</v>
      </c>
      <c r="BK6" s="53" t="e">
        <f xml:space="preserve"> SUMIF(#REF!, $A6,#REF!)</f>
        <v>#REF!</v>
      </c>
      <c r="BL6" s="53" t="e">
        <f xml:space="preserve"> SUMIF(#REF!, $A6,#REF!)</f>
        <v>#REF!</v>
      </c>
      <c r="BM6" s="53" t="e">
        <f xml:space="preserve"> SUMIF(#REF!, $A6,#REF!)</f>
        <v>#REF!</v>
      </c>
      <c r="BN6" s="76" t="e">
        <f xml:space="preserve"> SUMIF(#REF!, $A6,#REF!)</f>
        <v>#REF!</v>
      </c>
      <c r="BO6" s="53" t="e">
        <f xml:space="preserve"> SUMIF(#REF!, $A6,#REF!)</f>
        <v>#REF!</v>
      </c>
      <c r="BP6" s="53" t="e">
        <f xml:space="preserve"> SUMIF(#REF!, $A6,#REF!)</f>
        <v>#REF!</v>
      </c>
      <c r="BQ6" s="53" t="e">
        <f xml:space="preserve"> SUMIF(#REF!, $A6,#REF!)</f>
        <v>#REF!</v>
      </c>
      <c r="BR6" s="53" t="e">
        <f xml:space="preserve"> SUMIF(#REF!, $A6,#REF!)</f>
        <v>#REF!</v>
      </c>
      <c r="BS6" s="53" t="e">
        <f xml:space="preserve"> SUMIF(#REF!, $A6,#REF!)</f>
        <v>#REF!</v>
      </c>
      <c r="BT6" s="53" t="e">
        <f xml:space="preserve"> SUMIF(#REF!, $A6,#REF!)</f>
        <v>#REF!</v>
      </c>
      <c r="BU6" s="53" t="e">
        <f xml:space="preserve"> SUMIF(#REF!, $A6,#REF!)</f>
        <v>#REF!</v>
      </c>
      <c r="BV6" s="53" t="e">
        <f xml:space="preserve"> SUMIF(#REF!, $A6,#REF!)</f>
        <v>#REF!</v>
      </c>
      <c r="BW6" s="53" t="e">
        <f xml:space="preserve"> SUMIF(#REF!, $A6,#REF!)</f>
        <v>#REF!</v>
      </c>
      <c r="BX6" s="53" t="e">
        <f xml:space="preserve"> SUMIF(#REF!, $A6,#REF!)</f>
        <v>#REF!</v>
      </c>
      <c r="BY6" s="53" t="e">
        <f xml:space="preserve"> SUMIF(#REF!, $A6,#REF!)</f>
        <v>#REF!</v>
      </c>
      <c r="BZ6" s="53" t="e">
        <f xml:space="preserve"> SUMIF(#REF!, $A6,#REF!)</f>
        <v>#REF!</v>
      </c>
    </row>
    <row r="7" spans="1:78" x14ac:dyDescent="0.2">
      <c r="A7" s="42" t="s">
        <v>32</v>
      </c>
      <c r="B7" s="48" t="s">
        <v>116</v>
      </c>
      <c r="C7" s="40">
        <v>41.57</v>
      </c>
      <c r="D7" s="40">
        <v>14.6</v>
      </c>
      <c r="E7" s="52">
        <v>42634</v>
      </c>
      <c r="F7" s="51">
        <f>SUM(MonthlyArrivalsByCountry!$AE7:$AP7)</f>
        <v>130458</v>
      </c>
      <c r="G7" s="12">
        <v>2171</v>
      </c>
      <c r="H7" s="12">
        <v>3335</v>
      </c>
      <c r="I7" s="12">
        <v>5459</v>
      </c>
      <c r="J7" s="12">
        <v>15679</v>
      </c>
      <c r="K7" s="12">
        <v>14599</v>
      </c>
      <c r="L7" s="12">
        <v>22641</v>
      </c>
      <c r="M7" s="12">
        <v>24031</v>
      </c>
      <c r="N7" s="12">
        <v>24774</v>
      </c>
      <c r="O7" s="12">
        <v>26107</v>
      </c>
      <c r="P7" s="12">
        <v>15277</v>
      </c>
      <c r="Q7" s="12">
        <v>9295</v>
      </c>
      <c r="R7" s="12">
        <v>6732</v>
      </c>
      <c r="S7" s="74">
        <v>3528</v>
      </c>
      <c r="T7" s="12">
        <v>4354</v>
      </c>
      <c r="U7" s="12">
        <v>2283</v>
      </c>
      <c r="V7" s="12">
        <v>16063</v>
      </c>
      <c r="W7" s="12">
        <v>21235</v>
      </c>
      <c r="X7" s="12">
        <v>22891</v>
      </c>
      <c r="Y7" s="12">
        <v>23186</v>
      </c>
      <c r="Z7" s="12">
        <v>22609</v>
      </c>
      <c r="AA7" s="12">
        <v>15922</v>
      </c>
      <c r="AB7" s="12">
        <v>8916</v>
      </c>
      <c r="AC7" s="12">
        <v>3218</v>
      </c>
      <c r="AD7" s="75">
        <v>9637</v>
      </c>
      <c r="AE7" s="74">
        <v>5273</v>
      </c>
      <c r="AF7" s="12">
        <v>3828</v>
      </c>
      <c r="AG7" s="12">
        <v>9676</v>
      </c>
      <c r="AH7" s="12">
        <v>9149</v>
      </c>
      <c r="AI7" s="12">
        <v>19925</v>
      </c>
      <c r="AJ7" s="12">
        <v>22371</v>
      </c>
      <c r="AK7" s="12">
        <v>23552</v>
      </c>
      <c r="AL7" s="12">
        <v>21294</v>
      </c>
      <c r="AM7" s="12">
        <v>15390</v>
      </c>
      <c r="AN7" s="12"/>
      <c r="AO7" s="12"/>
      <c r="AP7" s="75"/>
      <c r="AQ7" s="74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75"/>
      <c r="BC7" s="74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75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</row>
    <row r="8" spans="1:78" x14ac:dyDescent="0.2">
      <c r="A8" s="42" t="s">
        <v>4</v>
      </c>
      <c r="B8" s="48" t="s">
        <v>116</v>
      </c>
      <c r="C8" s="40">
        <v>35.883299999999998</v>
      </c>
      <c r="D8" s="40">
        <v>14.5</v>
      </c>
      <c r="E8" s="52">
        <v>42551</v>
      </c>
      <c r="F8" s="55">
        <f>SUM(MonthlyArrivalsByCountry!$AE8:$AP8)</f>
        <v>0</v>
      </c>
      <c r="G8" s="12">
        <v>0</v>
      </c>
      <c r="H8" s="12">
        <v>0</v>
      </c>
      <c r="I8" s="12">
        <v>91</v>
      </c>
      <c r="J8" s="12">
        <v>0</v>
      </c>
      <c r="K8" s="12">
        <v>0</v>
      </c>
      <c r="L8" s="12">
        <v>136</v>
      </c>
      <c r="M8" s="12">
        <v>81</v>
      </c>
      <c r="N8" s="12">
        <v>257</v>
      </c>
      <c r="O8" s="12">
        <v>3</v>
      </c>
      <c r="P8" s="12">
        <v>0</v>
      </c>
      <c r="Q8" s="12">
        <v>0</v>
      </c>
      <c r="R8" s="12">
        <v>0</v>
      </c>
      <c r="S8" s="74">
        <v>87</v>
      </c>
      <c r="T8" s="12">
        <v>0</v>
      </c>
      <c r="U8" s="12">
        <v>0</v>
      </c>
      <c r="V8" s="12">
        <v>5</v>
      </c>
      <c r="W8" s="12">
        <v>0</v>
      </c>
      <c r="X8" s="12">
        <v>2</v>
      </c>
      <c r="Y8" s="12">
        <v>2</v>
      </c>
      <c r="Z8" s="12">
        <v>2</v>
      </c>
      <c r="AA8" s="12">
        <v>7</v>
      </c>
      <c r="AB8" s="12">
        <v>0</v>
      </c>
      <c r="AC8" s="12">
        <v>0</v>
      </c>
      <c r="AD8" s="75">
        <v>0</v>
      </c>
      <c r="AE8" s="74">
        <v>0</v>
      </c>
      <c r="AF8" s="12">
        <v>0</v>
      </c>
      <c r="AG8" s="12">
        <v>0</v>
      </c>
      <c r="AH8" s="12">
        <v>0</v>
      </c>
      <c r="AI8" s="12">
        <v>0</v>
      </c>
      <c r="AJ8" s="12">
        <v>0</v>
      </c>
      <c r="AK8" s="12"/>
      <c r="AL8" s="12"/>
      <c r="AM8" s="12"/>
      <c r="AN8" s="12"/>
      <c r="AO8" s="12"/>
      <c r="AP8" s="75"/>
      <c r="AQ8" s="74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75"/>
      <c r="BC8" s="74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75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</row>
    <row r="9" spans="1:78" s="45" customFormat="1" x14ac:dyDescent="0.2">
      <c r="A9" s="50" t="s">
        <v>5</v>
      </c>
      <c r="B9" s="49" t="s">
        <v>117</v>
      </c>
      <c r="C9" s="40">
        <v>40.416899999999998</v>
      </c>
      <c r="D9" s="40">
        <v>-3.7035999999999998</v>
      </c>
      <c r="E9" s="52">
        <v>42551</v>
      </c>
      <c r="F9" s="51" t="e">
        <f>SUM(MonthlyArrivalsByCountry!$AE9:$AP9)</f>
        <v>#REF!</v>
      </c>
      <c r="G9" s="53" t="e">
        <f xml:space="preserve"> SUMIF(#REF!, $A9,#REF!)</f>
        <v>#REF!</v>
      </c>
      <c r="H9" s="53" t="e">
        <f xml:space="preserve"> SUMIF(#REF!, $A9,#REF!)</f>
        <v>#REF!</v>
      </c>
      <c r="I9" s="53" t="e">
        <f xml:space="preserve"> SUMIF(#REF!, $A9,#REF!)</f>
        <v>#REF!</v>
      </c>
      <c r="J9" s="53" t="e">
        <f xml:space="preserve"> SUMIF(#REF!, $A9,#REF!)</f>
        <v>#REF!</v>
      </c>
      <c r="K9" s="53" t="e">
        <f xml:space="preserve"> SUMIF(#REF!, $A9,#REF!)</f>
        <v>#REF!</v>
      </c>
      <c r="L9" s="53" t="e">
        <f xml:space="preserve"> SUMIF(#REF!, $A9,#REF!)</f>
        <v>#REF!</v>
      </c>
      <c r="M9" s="53" t="e">
        <f xml:space="preserve"> SUMIF(#REF!, $A9,#REF!)</f>
        <v>#REF!</v>
      </c>
      <c r="N9" s="53" t="e">
        <f xml:space="preserve"> SUMIF(#REF!, $A9,#REF!)</f>
        <v>#REF!</v>
      </c>
      <c r="O9" s="53" t="e">
        <f xml:space="preserve"> SUMIF(#REF!, $A9,#REF!)</f>
        <v>#REF!</v>
      </c>
      <c r="P9" s="53" t="e">
        <f xml:space="preserve"> SUMIF(#REF!, $A9,#REF!)</f>
        <v>#REF!</v>
      </c>
      <c r="Q9" s="53" t="e">
        <f xml:space="preserve"> SUMIF(#REF!, $A9,#REF!)</f>
        <v>#REF!</v>
      </c>
      <c r="R9" s="53" t="e">
        <f xml:space="preserve"> SUMIF(#REF!, $A9,#REF!)</f>
        <v>#REF!</v>
      </c>
      <c r="S9" s="72" t="e">
        <f xml:space="preserve"> SUMIF(#REF!, $A9,#REF!)</f>
        <v>#REF!</v>
      </c>
      <c r="T9" s="53" t="e">
        <f xml:space="preserve"> SUMIF(#REF!, $A9,#REF!)</f>
        <v>#REF!</v>
      </c>
      <c r="U9" s="53" t="e">
        <f xml:space="preserve"> SUMIF(#REF!, $A9,#REF!)</f>
        <v>#REF!</v>
      </c>
      <c r="V9" s="53" t="e">
        <f xml:space="preserve"> SUMIF(#REF!, $A9,#REF!)</f>
        <v>#REF!</v>
      </c>
      <c r="W9" s="53" t="e">
        <f xml:space="preserve"> SUMIF(#REF!, $A9,#REF!)</f>
        <v>#REF!</v>
      </c>
      <c r="X9" s="53" t="e">
        <f xml:space="preserve"> SUMIF(#REF!, $A9,#REF!)</f>
        <v>#REF!</v>
      </c>
      <c r="Y9" s="53" t="e">
        <f xml:space="preserve"> SUMIF(#REF!, $A9,#REF!)</f>
        <v>#REF!</v>
      </c>
      <c r="Z9" s="53" t="e">
        <f xml:space="preserve"> SUMIF(#REF!, $A9,#REF!)</f>
        <v>#REF!</v>
      </c>
      <c r="AA9" s="53" t="e">
        <f xml:space="preserve"> SUMIF(#REF!, $A9,#REF!)</f>
        <v>#REF!</v>
      </c>
      <c r="AB9" s="53" t="e">
        <f xml:space="preserve"> SUMIF(#REF!, $A9,#REF!)</f>
        <v>#REF!</v>
      </c>
      <c r="AC9" s="53" t="e">
        <f xml:space="preserve"> SUMIF(#REF!, $A9,#REF!)</f>
        <v>#REF!</v>
      </c>
      <c r="AD9" s="76" t="e">
        <f xml:space="preserve"> SUMIF(#REF!, $A9,#REF!)</f>
        <v>#REF!</v>
      </c>
      <c r="AE9" s="72" t="e">
        <f xml:space="preserve"> SUMIF(#REF!, $A9,#REF!)</f>
        <v>#REF!</v>
      </c>
      <c r="AF9" s="53">
        <v>180</v>
      </c>
      <c r="AG9" s="53" t="e">
        <f xml:space="preserve"> SUMIF(#REF!, $A9,#REF!)</f>
        <v>#REF!</v>
      </c>
      <c r="AH9" s="53" t="e">
        <f xml:space="preserve"> SUMIF(#REF!, $A9,#REF!)</f>
        <v>#REF!</v>
      </c>
      <c r="AI9" s="53" t="e">
        <f xml:space="preserve"> SUMIF(#REF!, $A9,#REF!)</f>
        <v>#REF!</v>
      </c>
      <c r="AJ9" s="53" t="e">
        <f xml:space="preserve"> SUMIF(#REF!, $A9,#REF!)</f>
        <v>#REF!</v>
      </c>
      <c r="AK9" s="53" t="e">
        <f xml:space="preserve"> SUMIF(#REF!, $A9,#REF!)</f>
        <v>#REF!</v>
      </c>
      <c r="AL9" s="53" t="e">
        <f xml:space="preserve"> SUMIF(#REF!, $A9,#REF!)</f>
        <v>#REF!</v>
      </c>
      <c r="AM9" s="53" t="e">
        <f xml:space="preserve"> SUMIF(#REF!, $A9,#REF!)</f>
        <v>#REF!</v>
      </c>
      <c r="AN9" s="53" t="e">
        <f xml:space="preserve"> SUMIF(#REF!, $A9,#REF!)</f>
        <v>#REF!</v>
      </c>
      <c r="AO9" s="53" t="e">
        <f xml:space="preserve"> SUMIF(#REF!, $A9,#REF!)</f>
        <v>#REF!</v>
      </c>
      <c r="AP9" s="76" t="e">
        <f xml:space="preserve"> SUMIF(#REF!, $A9,#REF!)</f>
        <v>#REF!</v>
      </c>
      <c r="AQ9" s="72" t="e">
        <f xml:space="preserve"> SUMIF(#REF!, $A9,#REF!)</f>
        <v>#REF!</v>
      </c>
      <c r="AR9" s="53" t="e">
        <f xml:space="preserve"> SUMIF(#REF!, $A9,#REF!)</f>
        <v>#REF!</v>
      </c>
      <c r="AS9" s="53" t="e">
        <f xml:space="preserve"> SUMIF(#REF!, $A9,#REF!)</f>
        <v>#REF!</v>
      </c>
      <c r="AT9" s="53" t="e">
        <f xml:space="preserve"> SUMIF(#REF!, $A9,#REF!)</f>
        <v>#REF!</v>
      </c>
      <c r="AU9" s="53" t="e">
        <f xml:space="preserve"> SUMIF(#REF!, $A9,#REF!)</f>
        <v>#REF!</v>
      </c>
      <c r="AV9" s="53" t="e">
        <f xml:space="preserve"> SUMIF(#REF!, $A9,#REF!)</f>
        <v>#REF!</v>
      </c>
      <c r="AW9" s="53" t="e">
        <f xml:space="preserve"> SUMIF(#REF!, $A9,#REF!)</f>
        <v>#REF!</v>
      </c>
      <c r="AX9" s="53" t="e">
        <f xml:space="preserve"> SUMIF(#REF!, $A9,#REF!)</f>
        <v>#REF!</v>
      </c>
      <c r="AY9" s="53" t="e">
        <f xml:space="preserve"> SUMIF(#REF!, $A9,#REF!)</f>
        <v>#REF!</v>
      </c>
      <c r="AZ9" s="53" t="e">
        <f xml:space="preserve"> SUMIF(#REF!, $A9,#REF!)</f>
        <v>#REF!</v>
      </c>
      <c r="BA9" s="53" t="e">
        <f xml:space="preserve"> SUMIF(#REF!, $A9,#REF!)</f>
        <v>#REF!</v>
      </c>
      <c r="BB9" s="76" t="e">
        <f xml:space="preserve"> SUMIF(#REF!, $A9,#REF!)</f>
        <v>#REF!</v>
      </c>
      <c r="BC9" s="72" t="e">
        <f xml:space="preserve"> SUMIF(#REF!, $A9,#REF!)</f>
        <v>#REF!</v>
      </c>
      <c r="BD9" s="53" t="e">
        <f xml:space="preserve"> SUMIF(#REF!, $A9,#REF!)</f>
        <v>#REF!</v>
      </c>
      <c r="BE9" s="53" t="e">
        <f xml:space="preserve"> SUMIF(#REF!, $A9,#REF!)</f>
        <v>#REF!</v>
      </c>
      <c r="BF9" s="53" t="e">
        <f xml:space="preserve"> SUMIF(#REF!, $A9,#REF!)</f>
        <v>#REF!</v>
      </c>
      <c r="BG9" s="53" t="e">
        <f xml:space="preserve"> SUMIF(#REF!, $A9,#REF!)</f>
        <v>#REF!</v>
      </c>
      <c r="BH9" s="53" t="e">
        <f xml:space="preserve"> SUMIF(#REF!, $A9,#REF!)</f>
        <v>#REF!</v>
      </c>
      <c r="BI9" s="53" t="e">
        <f xml:space="preserve"> SUMIF(#REF!, $A9,#REF!)</f>
        <v>#REF!</v>
      </c>
      <c r="BJ9" s="53" t="e">
        <f xml:space="preserve"> SUMIF(#REF!, $A9,#REF!)</f>
        <v>#REF!</v>
      </c>
      <c r="BK9" s="53" t="e">
        <f xml:space="preserve"> SUMIF(#REF!, $A9,#REF!)</f>
        <v>#REF!</v>
      </c>
      <c r="BL9" s="53" t="e">
        <f xml:space="preserve"> SUMIF(#REF!, $A9,#REF!)</f>
        <v>#REF!</v>
      </c>
      <c r="BM9" s="53" t="e">
        <f xml:space="preserve"> SUMIF(#REF!, $A9,#REF!)</f>
        <v>#REF!</v>
      </c>
      <c r="BN9" s="76" t="e">
        <f xml:space="preserve"> SUMIF(#REF!, $A9,#REF!)</f>
        <v>#REF!</v>
      </c>
      <c r="BO9" s="53" t="e">
        <f xml:space="preserve"> SUMIF(#REF!, $A9,#REF!)</f>
        <v>#REF!</v>
      </c>
      <c r="BP9" s="53" t="e">
        <f xml:space="preserve"> SUMIF(#REF!, $A9,#REF!)</f>
        <v>#REF!</v>
      </c>
      <c r="BQ9" s="53" t="e">
        <f xml:space="preserve"> SUMIF(#REF!, $A9,#REF!)</f>
        <v>#REF!</v>
      </c>
      <c r="BR9" s="53" t="e">
        <f xml:space="preserve"> SUMIF(#REF!, $A9,#REF!)</f>
        <v>#REF!</v>
      </c>
      <c r="BS9" s="53" t="e">
        <f xml:space="preserve"> SUMIF(#REF!, $A9,#REF!)</f>
        <v>#REF!</v>
      </c>
      <c r="BT9" s="53" t="e">
        <f xml:space="preserve"> SUMIF(#REF!, $A9,#REF!)</f>
        <v>#REF!</v>
      </c>
      <c r="BU9" s="53" t="e">
        <f xml:space="preserve"> SUMIF(#REF!, $A9,#REF!)</f>
        <v>#REF!</v>
      </c>
      <c r="BV9" s="53" t="e">
        <f xml:space="preserve"> SUMIF(#REF!, $A9,#REF!)</f>
        <v>#REF!</v>
      </c>
      <c r="BW9" s="53" t="e">
        <f xml:space="preserve"> SUMIF(#REF!, $A9,#REF!)</f>
        <v>#REF!</v>
      </c>
      <c r="BX9" s="53" t="e">
        <f xml:space="preserve"> SUMIF(#REF!, $A9,#REF!)</f>
        <v>#REF!</v>
      </c>
      <c r="BY9" s="53" t="e">
        <f xml:space="preserve"> SUMIF(#REF!, $A9,#REF!)</f>
        <v>#REF!</v>
      </c>
      <c r="BZ9" s="53" t="e">
        <f xml:space="preserve"> SUMIF(#REF!, $A9,#REF!)</f>
        <v>#REF!</v>
      </c>
    </row>
    <row r="10" spans="1:78" s="1" customFormat="1" x14ac:dyDescent="0.2">
      <c r="A10" s="1" t="s">
        <v>33</v>
      </c>
      <c r="B10" s="105"/>
      <c r="F10" s="104" t="e">
        <f t="shared" ref="F10:AD10" si="0">SUM(F5:F9)</f>
        <v>#REF!</v>
      </c>
      <c r="G10" s="47" t="e">
        <f t="shared" si="0"/>
        <v>#REF!</v>
      </c>
      <c r="H10" s="47" t="e">
        <f t="shared" si="0"/>
        <v>#REF!</v>
      </c>
      <c r="I10" s="47" t="e">
        <f t="shared" si="0"/>
        <v>#REF!</v>
      </c>
      <c r="J10" s="47" t="e">
        <f t="shared" si="0"/>
        <v>#REF!</v>
      </c>
      <c r="K10" s="47" t="e">
        <f t="shared" si="0"/>
        <v>#REF!</v>
      </c>
      <c r="L10" s="47" t="e">
        <f t="shared" si="0"/>
        <v>#REF!</v>
      </c>
      <c r="M10" s="47" t="e">
        <f t="shared" si="0"/>
        <v>#REF!</v>
      </c>
      <c r="N10" s="47" t="e">
        <f t="shared" si="0"/>
        <v>#REF!</v>
      </c>
      <c r="O10" s="47" t="e">
        <f t="shared" si="0"/>
        <v>#REF!</v>
      </c>
      <c r="P10" s="47" t="e">
        <f t="shared" si="0"/>
        <v>#REF!</v>
      </c>
      <c r="Q10" s="47" t="e">
        <f t="shared" si="0"/>
        <v>#REF!</v>
      </c>
      <c r="R10" s="47" t="e">
        <f t="shared" si="0"/>
        <v>#REF!</v>
      </c>
      <c r="S10" s="106" t="e">
        <f t="shared" si="0"/>
        <v>#REF!</v>
      </c>
      <c r="T10" s="107" t="e">
        <f t="shared" si="0"/>
        <v>#REF!</v>
      </c>
      <c r="U10" s="107" t="e">
        <f t="shared" si="0"/>
        <v>#REF!</v>
      </c>
      <c r="V10" s="107" t="e">
        <f t="shared" si="0"/>
        <v>#REF!</v>
      </c>
      <c r="W10" s="107" t="e">
        <f t="shared" si="0"/>
        <v>#REF!</v>
      </c>
      <c r="X10" s="107" t="e">
        <f t="shared" si="0"/>
        <v>#REF!</v>
      </c>
      <c r="Y10" s="107" t="e">
        <f t="shared" si="0"/>
        <v>#REF!</v>
      </c>
      <c r="Z10" s="107" t="e">
        <f t="shared" si="0"/>
        <v>#REF!</v>
      </c>
      <c r="AA10" s="107" t="e">
        <f t="shared" si="0"/>
        <v>#REF!</v>
      </c>
      <c r="AB10" s="107" t="e">
        <f t="shared" si="0"/>
        <v>#REF!</v>
      </c>
      <c r="AC10" s="107" t="e">
        <f t="shared" si="0"/>
        <v>#REF!</v>
      </c>
      <c r="AD10" s="108" t="e">
        <f t="shared" si="0"/>
        <v>#REF!</v>
      </c>
      <c r="AE10" s="106" t="e">
        <f t="shared" ref="AE10:AP10" si="1">SUM(AE5:AE9)</f>
        <v>#REF!</v>
      </c>
      <c r="AF10" s="107">
        <f t="shared" si="1"/>
        <v>61074</v>
      </c>
      <c r="AG10" s="107" t="e">
        <f t="shared" si="1"/>
        <v>#REF!</v>
      </c>
      <c r="AH10" s="107" t="e">
        <f t="shared" si="1"/>
        <v>#REF!</v>
      </c>
      <c r="AI10" s="107" t="e">
        <f t="shared" si="1"/>
        <v>#REF!</v>
      </c>
      <c r="AJ10" s="107" t="e">
        <f t="shared" si="1"/>
        <v>#REF!</v>
      </c>
      <c r="AK10" s="107" t="e">
        <f t="shared" si="1"/>
        <v>#REF!</v>
      </c>
      <c r="AL10" s="107" t="e">
        <f t="shared" si="1"/>
        <v>#REF!</v>
      </c>
      <c r="AM10" s="107" t="e">
        <f t="shared" si="1"/>
        <v>#REF!</v>
      </c>
      <c r="AN10" s="107" t="e">
        <f t="shared" si="1"/>
        <v>#REF!</v>
      </c>
      <c r="AO10" s="107" t="e">
        <f t="shared" si="1"/>
        <v>#REF!</v>
      </c>
      <c r="AP10" s="107" t="e">
        <f t="shared" si="1"/>
        <v>#REF!</v>
      </c>
      <c r="AQ10" s="107" t="e">
        <f t="shared" ref="AQ10:BZ10" si="2">SUM(AQ5:AQ9)</f>
        <v>#REF!</v>
      </c>
      <c r="AR10" s="107" t="e">
        <f t="shared" si="2"/>
        <v>#REF!</v>
      </c>
      <c r="AS10" s="107" t="e">
        <f t="shared" si="2"/>
        <v>#REF!</v>
      </c>
      <c r="AT10" s="107" t="e">
        <f t="shared" si="2"/>
        <v>#REF!</v>
      </c>
      <c r="AU10" s="107" t="e">
        <f t="shared" si="2"/>
        <v>#REF!</v>
      </c>
      <c r="AV10" s="107" t="e">
        <f t="shared" si="2"/>
        <v>#REF!</v>
      </c>
      <c r="AW10" s="107" t="e">
        <f t="shared" si="2"/>
        <v>#REF!</v>
      </c>
      <c r="AX10" s="107" t="e">
        <f t="shared" si="2"/>
        <v>#REF!</v>
      </c>
      <c r="AY10" s="107" t="e">
        <f t="shared" si="2"/>
        <v>#REF!</v>
      </c>
      <c r="AZ10" s="107" t="e">
        <f t="shared" si="2"/>
        <v>#REF!</v>
      </c>
      <c r="BA10" s="107" t="e">
        <f t="shared" si="2"/>
        <v>#REF!</v>
      </c>
      <c r="BB10" s="107" t="e">
        <f t="shared" si="2"/>
        <v>#REF!</v>
      </c>
      <c r="BC10" s="107" t="e">
        <f t="shared" si="2"/>
        <v>#REF!</v>
      </c>
      <c r="BD10" s="107" t="e">
        <f t="shared" si="2"/>
        <v>#REF!</v>
      </c>
      <c r="BE10" s="107" t="e">
        <f>SUM(BE5:BE9)</f>
        <v>#REF!</v>
      </c>
      <c r="BF10" s="107" t="e">
        <f t="shared" si="2"/>
        <v>#REF!</v>
      </c>
      <c r="BG10" s="107" t="e">
        <f t="shared" si="2"/>
        <v>#REF!</v>
      </c>
      <c r="BH10" s="107" t="e">
        <f t="shared" si="2"/>
        <v>#REF!</v>
      </c>
      <c r="BI10" s="107" t="e">
        <f t="shared" si="2"/>
        <v>#REF!</v>
      </c>
      <c r="BJ10" s="107" t="e">
        <f t="shared" si="2"/>
        <v>#REF!</v>
      </c>
      <c r="BK10" s="107" t="e">
        <f t="shared" si="2"/>
        <v>#REF!</v>
      </c>
      <c r="BL10" s="107" t="e">
        <f t="shared" si="2"/>
        <v>#REF!</v>
      </c>
      <c r="BM10" s="107" t="e">
        <f t="shared" si="2"/>
        <v>#REF!</v>
      </c>
      <c r="BN10" s="107" t="e">
        <f t="shared" si="2"/>
        <v>#REF!</v>
      </c>
      <c r="BO10" s="107" t="e">
        <f t="shared" si="2"/>
        <v>#REF!</v>
      </c>
      <c r="BP10" s="107" t="e">
        <f t="shared" si="2"/>
        <v>#REF!</v>
      </c>
      <c r="BQ10" s="107" t="e">
        <f t="shared" si="2"/>
        <v>#REF!</v>
      </c>
      <c r="BR10" s="107" t="e">
        <f t="shared" si="2"/>
        <v>#REF!</v>
      </c>
      <c r="BS10" s="107" t="e">
        <f t="shared" si="2"/>
        <v>#REF!</v>
      </c>
      <c r="BT10" s="107" t="e">
        <f t="shared" si="2"/>
        <v>#REF!</v>
      </c>
      <c r="BU10" s="107" t="e">
        <f t="shared" si="2"/>
        <v>#REF!</v>
      </c>
      <c r="BV10" s="107" t="e">
        <f t="shared" si="2"/>
        <v>#REF!</v>
      </c>
      <c r="BW10" s="107" t="e">
        <f t="shared" si="2"/>
        <v>#REF!</v>
      </c>
      <c r="BX10" s="107" t="e">
        <f t="shared" si="2"/>
        <v>#REF!</v>
      </c>
      <c r="BY10" s="107" t="e">
        <f t="shared" si="2"/>
        <v>#REF!</v>
      </c>
      <c r="BZ10" s="107" t="e">
        <f t="shared" si="2"/>
        <v>#REF!</v>
      </c>
    </row>
    <row r="11" spans="1:78" x14ac:dyDescent="0.2">
      <c r="E11" s="39"/>
      <c r="F11" s="57"/>
    </row>
    <row r="14" spans="1:78" x14ac:dyDescent="0.2">
      <c r="B14"/>
      <c r="E14" s="100"/>
    </row>
    <row r="15" spans="1:78" x14ac:dyDescent="0.2">
      <c r="B15"/>
    </row>
    <row r="96" spans="4:4" x14ac:dyDescent="0.2">
      <c r="D96">
        <v>272016</v>
      </c>
    </row>
  </sheetData>
  <sheetProtection password="CF5D" sheet="1" objects="1" scenarios="1"/>
  <phoneticPr fontId="18" type="noConversion"/>
  <dataValidations count="2">
    <dataValidation type="date" allowBlank="1" showInputMessage="1" showErrorMessage="1" sqref="E5:E9">
      <formula1>42005</formula1>
      <formula2>43831</formula2>
    </dataValidation>
    <dataValidation type="whole" operator="greaterThan" allowBlank="1" showInputMessage="1" showErrorMessage="1" sqref="G5:BZ9">
      <formula1>-1</formula1>
    </dataValidation>
  </dataValidations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32"/>
  <sheetViews>
    <sheetView showGridLines="0" tabSelected="1" workbookViewId="0">
      <selection activeCell="S32" sqref="S32"/>
    </sheetView>
  </sheetViews>
  <sheetFormatPr baseColWidth="10" defaultRowHeight="16" x14ac:dyDescent="0.2"/>
  <cols>
    <col min="7" max="18" width="10.83203125" hidden="1" customWidth="1"/>
  </cols>
  <sheetData>
    <row r="1" spans="1:78" x14ac:dyDescent="0.2">
      <c r="A1" t="s">
        <v>139</v>
      </c>
    </row>
    <row r="2" spans="1:78" ht="22" thickBot="1" x14ac:dyDescent="0.3">
      <c r="A2" s="36" t="s">
        <v>108</v>
      </c>
      <c r="B2" s="44"/>
      <c r="C2" s="44"/>
      <c r="D2" s="44"/>
      <c r="E2" s="44"/>
      <c r="F2" s="68" t="s">
        <v>137</v>
      </c>
    </row>
    <row r="3" spans="1:78" s="67" customFormat="1" ht="17" thickBot="1" x14ac:dyDescent="0.25">
      <c r="A3" s="89" t="s">
        <v>1</v>
      </c>
      <c r="B3" s="90" t="s">
        <v>109</v>
      </c>
      <c r="C3" s="90" t="s">
        <v>34</v>
      </c>
      <c r="D3" s="90" t="s">
        <v>35</v>
      </c>
      <c r="E3" s="90" t="s">
        <v>119</v>
      </c>
      <c r="F3" s="91" t="s">
        <v>33</v>
      </c>
      <c r="G3" s="92" t="s">
        <v>36</v>
      </c>
      <c r="H3" s="93" t="s">
        <v>37</v>
      </c>
      <c r="I3" s="93" t="s">
        <v>38</v>
      </c>
      <c r="J3" s="93" t="s">
        <v>39</v>
      </c>
      <c r="K3" s="93" t="s">
        <v>40</v>
      </c>
      <c r="L3" s="93" t="s">
        <v>41</v>
      </c>
      <c r="M3" s="93" t="s">
        <v>42</v>
      </c>
      <c r="N3" s="93" t="s">
        <v>43</v>
      </c>
      <c r="O3" s="93" t="s">
        <v>44</v>
      </c>
      <c r="P3" s="93" t="s">
        <v>45</v>
      </c>
      <c r="Q3" s="93" t="s">
        <v>46</v>
      </c>
      <c r="R3" s="94" t="s">
        <v>47</v>
      </c>
      <c r="S3" s="95" t="s">
        <v>48</v>
      </c>
      <c r="T3" s="96" t="s">
        <v>49</v>
      </c>
      <c r="U3" s="96" t="s">
        <v>50</v>
      </c>
      <c r="V3" s="96" t="s">
        <v>51</v>
      </c>
      <c r="W3" s="96" t="s">
        <v>52</v>
      </c>
      <c r="X3" s="96" t="s">
        <v>53</v>
      </c>
      <c r="Y3" s="96" t="s">
        <v>54</v>
      </c>
      <c r="Z3" s="96" t="s">
        <v>55</v>
      </c>
      <c r="AA3" s="96" t="s">
        <v>56</v>
      </c>
      <c r="AB3" s="96" t="s">
        <v>57</v>
      </c>
      <c r="AC3" s="96" t="s">
        <v>58</v>
      </c>
      <c r="AD3" s="97" t="s">
        <v>59</v>
      </c>
      <c r="AE3" s="92" t="s">
        <v>60</v>
      </c>
      <c r="AF3" s="93" t="s">
        <v>61</v>
      </c>
      <c r="AG3" s="93" t="s">
        <v>62</v>
      </c>
      <c r="AH3" s="93" t="s">
        <v>63</v>
      </c>
      <c r="AI3" s="93" t="s">
        <v>64</v>
      </c>
      <c r="AJ3" s="93" t="s">
        <v>65</v>
      </c>
      <c r="AK3" s="93" t="s">
        <v>66</v>
      </c>
      <c r="AL3" s="93" t="s">
        <v>67</v>
      </c>
      <c r="AM3" s="93" t="s">
        <v>68</v>
      </c>
      <c r="AN3" s="93" t="s">
        <v>69</v>
      </c>
      <c r="AO3" s="93" t="s">
        <v>70</v>
      </c>
      <c r="AP3" s="94" t="s">
        <v>71</v>
      </c>
      <c r="AQ3" s="95" t="s">
        <v>72</v>
      </c>
      <c r="AR3" s="96" t="s">
        <v>73</v>
      </c>
      <c r="AS3" s="96" t="s">
        <v>74</v>
      </c>
      <c r="AT3" s="96" t="s">
        <v>75</v>
      </c>
      <c r="AU3" s="96" t="s">
        <v>76</v>
      </c>
      <c r="AV3" s="96" t="s">
        <v>77</v>
      </c>
      <c r="AW3" s="96" t="s">
        <v>78</v>
      </c>
      <c r="AX3" s="96" t="s">
        <v>79</v>
      </c>
      <c r="AY3" s="96" t="s">
        <v>80</v>
      </c>
      <c r="AZ3" s="96" t="s">
        <v>81</v>
      </c>
      <c r="BA3" s="96" t="s">
        <v>82</v>
      </c>
      <c r="BB3" s="97" t="s">
        <v>83</v>
      </c>
      <c r="BC3" s="92" t="s">
        <v>84</v>
      </c>
      <c r="BD3" s="93" t="s">
        <v>85</v>
      </c>
      <c r="BE3" s="93" t="s">
        <v>86</v>
      </c>
      <c r="BF3" s="93" t="s">
        <v>87</v>
      </c>
      <c r="BG3" s="93" t="s">
        <v>88</v>
      </c>
      <c r="BH3" s="93" t="s">
        <v>89</v>
      </c>
      <c r="BI3" s="93" t="s">
        <v>90</v>
      </c>
      <c r="BJ3" s="93" t="s">
        <v>91</v>
      </c>
      <c r="BK3" s="93" t="s">
        <v>92</v>
      </c>
      <c r="BL3" s="93" t="s">
        <v>93</v>
      </c>
      <c r="BM3" s="93" t="s">
        <v>94</v>
      </c>
      <c r="BN3" s="94" t="s">
        <v>95</v>
      </c>
      <c r="BO3" s="95" t="s">
        <v>96</v>
      </c>
      <c r="BP3" s="96" t="s">
        <v>97</v>
      </c>
      <c r="BQ3" s="96" t="s">
        <v>98</v>
      </c>
      <c r="BR3" s="96" t="s">
        <v>99</v>
      </c>
      <c r="BS3" s="96" t="s">
        <v>100</v>
      </c>
      <c r="BT3" s="96" t="s">
        <v>101</v>
      </c>
      <c r="BU3" s="96" t="s">
        <v>102</v>
      </c>
      <c r="BV3" s="96" t="s">
        <v>103</v>
      </c>
      <c r="BW3" s="96" t="s">
        <v>104</v>
      </c>
      <c r="BX3" s="96" t="s">
        <v>105</v>
      </c>
      <c r="BY3" s="96" t="s">
        <v>106</v>
      </c>
      <c r="BZ3" s="98" t="s">
        <v>107</v>
      </c>
    </row>
    <row r="4" spans="1:78" x14ac:dyDescent="0.2">
      <c r="A4" s="64" t="s">
        <v>32</v>
      </c>
      <c r="B4" s="62" t="s">
        <v>110</v>
      </c>
      <c r="C4" s="63">
        <v>39</v>
      </c>
      <c r="D4" s="63">
        <v>16.5</v>
      </c>
      <c r="E4" s="111">
        <v>42634</v>
      </c>
      <c r="F4" s="84">
        <f>SUM(AE4:AP4)</f>
        <v>21657</v>
      </c>
      <c r="G4" s="85">
        <v>24</v>
      </c>
      <c r="H4" s="86">
        <v>0</v>
      </c>
      <c r="I4" s="86">
        <v>146</v>
      </c>
      <c r="J4" s="86">
        <v>380</v>
      </c>
      <c r="K4" s="86">
        <v>193</v>
      </c>
      <c r="L4" s="86">
        <v>1022</v>
      </c>
      <c r="M4" s="86">
        <v>3081</v>
      </c>
      <c r="N4" s="86">
        <v>6408</v>
      </c>
      <c r="O4" s="86">
        <v>6320</v>
      </c>
      <c r="P4" s="86">
        <v>4160</v>
      </c>
      <c r="Q4" s="86">
        <v>388</v>
      </c>
      <c r="R4" s="87">
        <v>551</v>
      </c>
      <c r="S4" s="85">
        <v>1425</v>
      </c>
      <c r="T4" s="86">
        <v>0</v>
      </c>
      <c r="U4" s="86">
        <v>20</v>
      </c>
      <c r="V4" s="86">
        <v>1810</v>
      </c>
      <c r="W4" s="86">
        <v>2819</v>
      </c>
      <c r="X4" s="86">
        <v>5473</v>
      </c>
      <c r="Y4" s="86">
        <v>4951</v>
      </c>
      <c r="Z4" s="12">
        <v>4875</v>
      </c>
      <c r="AA4" s="12">
        <v>4210</v>
      </c>
      <c r="AB4" s="12">
        <v>2362</v>
      </c>
      <c r="AC4" s="12">
        <v>0</v>
      </c>
      <c r="AD4" s="75">
        <v>1492</v>
      </c>
      <c r="AE4" s="74">
        <v>0</v>
      </c>
      <c r="AF4" s="12">
        <v>0</v>
      </c>
      <c r="AG4" s="12">
        <v>1688</v>
      </c>
      <c r="AH4" s="12">
        <v>1181</v>
      </c>
      <c r="AI4" s="102">
        <v>3179</v>
      </c>
      <c r="AJ4" s="37">
        <v>5346</v>
      </c>
      <c r="AK4" s="37">
        <v>5452</v>
      </c>
      <c r="AL4" s="37">
        <v>1866</v>
      </c>
      <c r="AM4" s="103">
        <v>2945</v>
      </c>
      <c r="AN4" s="12"/>
      <c r="AO4" s="12"/>
      <c r="AP4" s="75"/>
      <c r="AQ4" s="74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75"/>
      <c r="BC4" s="74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75"/>
      <c r="BO4" s="74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75"/>
    </row>
    <row r="5" spans="1:78" x14ac:dyDescent="0.2">
      <c r="A5" s="64" t="s">
        <v>32</v>
      </c>
      <c r="B5" s="62" t="s">
        <v>132</v>
      </c>
      <c r="C5" s="63">
        <v>41.001640000000002</v>
      </c>
      <c r="D5" s="63">
        <v>16.733779999999999</v>
      </c>
      <c r="E5" s="65">
        <f>E4</f>
        <v>42634</v>
      </c>
      <c r="F5" s="84">
        <f t="shared" ref="F5:F26" si="0">SUM(AE5:AP5)</f>
        <v>10137</v>
      </c>
      <c r="G5" s="85">
        <v>12</v>
      </c>
      <c r="H5" s="86">
        <v>68</v>
      </c>
      <c r="I5" s="86">
        <v>0</v>
      </c>
      <c r="J5" s="86">
        <v>27</v>
      </c>
      <c r="K5" s="86">
        <v>431</v>
      </c>
      <c r="L5" s="86">
        <v>5446</v>
      </c>
      <c r="M5" s="86">
        <v>3030</v>
      </c>
      <c r="N5" s="86">
        <v>3620</v>
      </c>
      <c r="O5" s="86">
        <v>2684</v>
      </c>
      <c r="P5" s="86">
        <v>241</v>
      </c>
      <c r="Q5" s="86">
        <v>1103</v>
      </c>
      <c r="R5" s="87">
        <v>903</v>
      </c>
      <c r="S5" s="85">
        <v>43</v>
      </c>
      <c r="T5" s="86">
        <v>56</v>
      </c>
      <c r="U5" s="86">
        <v>37</v>
      </c>
      <c r="V5" s="86">
        <v>1028</v>
      </c>
      <c r="W5" s="86">
        <v>1590</v>
      </c>
      <c r="X5" s="86">
        <v>1412</v>
      </c>
      <c r="Y5" s="86">
        <v>2719</v>
      </c>
      <c r="Z5" s="12">
        <v>1878</v>
      </c>
      <c r="AA5" s="12">
        <v>727</v>
      </c>
      <c r="AB5" s="12">
        <v>1092</v>
      </c>
      <c r="AC5" s="12">
        <v>5</v>
      </c>
      <c r="AD5" s="75">
        <v>603</v>
      </c>
      <c r="AE5" s="74">
        <v>452</v>
      </c>
      <c r="AF5" s="12">
        <v>0</v>
      </c>
      <c r="AG5" s="12">
        <v>23</v>
      </c>
      <c r="AH5" s="12">
        <v>604</v>
      </c>
      <c r="AI5" s="102">
        <v>2404</v>
      </c>
      <c r="AJ5" s="37">
        <v>2987</v>
      </c>
      <c r="AK5" s="37">
        <v>46</v>
      </c>
      <c r="AL5" s="37">
        <v>2077</v>
      </c>
      <c r="AM5" s="103">
        <v>1544</v>
      </c>
      <c r="AN5" s="12"/>
      <c r="AO5" s="12"/>
      <c r="AP5" s="75"/>
      <c r="AQ5" s="74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75"/>
      <c r="BC5" s="74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75"/>
      <c r="BO5" s="74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75"/>
    </row>
    <row r="6" spans="1:78" x14ac:dyDescent="0.2">
      <c r="A6" s="64" t="s">
        <v>32</v>
      </c>
      <c r="B6" s="62" t="s">
        <v>134</v>
      </c>
      <c r="C6" s="63">
        <v>37.75</v>
      </c>
      <c r="D6" s="63">
        <v>14.25</v>
      </c>
      <c r="E6" s="65">
        <f>E5</f>
        <v>42634</v>
      </c>
      <c r="F6" s="84">
        <f t="shared" si="0"/>
        <v>89182</v>
      </c>
      <c r="G6" s="85">
        <v>2135</v>
      </c>
      <c r="H6" s="86">
        <v>3267</v>
      </c>
      <c r="I6" s="86">
        <v>5309</v>
      </c>
      <c r="J6" s="86">
        <v>15272</v>
      </c>
      <c r="K6" s="86">
        <v>13975</v>
      </c>
      <c r="L6" s="86">
        <v>16154</v>
      </c>
      <c r="M6" s="86">
        <v>14646</v>
      </c>
      <c r="N6" s="86">
        <v>11215</v>
      </c>
      <c r="O6" s="86">
        <v>14350</v>
      </c>
      <c r="P6" s="86">
        <v>10839</v>
      </c>
      <c r="Q6" s="86">
        <v>7799</v>
      </c>
      <c r="R6" s="87">
        <v>5278</v>
      </c>
      <c r="S6" s="85">
        <v>2060</v>
      </c>
      <c r="T6" s="86">
        <v>3973</v>
      </c>
      <c r="U6" s="86">
        <v>2226</v>
      </c>
      <c r="V6" s="86">
        <v>12602</v>
      </c>
      <c r="W6" s="86">
        <v>13992</v>
      </c>
      <c r="X6" s="86">
        <v>15110</v>
      </c>
      <c r="Y6" s="86">
        <v>15102</v>
      </c>
      <c r="Z6" s="12">
        <v>14440</v>
      </c>
      <c r="AA6" s="12">
        <v>10184</v>
      </c>
      <c r="AB6" s="12">
        <v>4735</v>
      </c>
      <c r="AC6" s="12">
        <v>3160</v>
      </c>
      <c r="AD6" s="75">
        <v>7125</v>
      </c>
      <c r="AE6" s="74">
        <v>4707</v>
      </c>
      <c r="AF6" s="12">
        <v>3828</v>
      </c>
      <c r="AG6" s="12">
        <v>7272</v>
      </c>
      <c r="AH6" s="12">
        <v>6565</v>
      </c>
      <c r="AI6" s="102">
        <v>12917</v>
      </c>
      <c r="AJ6" s="37">
        <v>12543</v>
      </c>
      <c r="AK6" s="37">
        <v>16661</v>
      </c>
      <c r="AL6" s="37">
        <v>15768</v>
      </c>
      <c r="AM6" s="103">
        <v>8921</v>
      </c>
      <c r="AN6" s="12"/>
      <c r="AO6" s="12"/>
      <c r="AP6" s="75"/>
      <c r="AQ6" s="74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75"/>
      <c r="BC6" s="74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75"/>
      <c r="BO6" s="74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75"/>
    </row>
    <row r="7" spans="1:78" x14ac:dyDescent="0.2">
      <c r="A7" s="64" t="s">
        <v>32</v>
      </c>
      <c r="B7" s="62" t="s">
        <v>133</v>
      </c>
      <c r="C7" s="63">
        <v>40</v>
      </c>
      <c r="D7" s="63">
        <v>9</v>
      </c>
      <c r="E7" s="65">
        <f>E6</f>
        <v>42634</v>
      </c>
      <c r="F7" s="84">
        <f t="shared" si="0"/>
        <v>5816</v>
      </c>
      <c r="G7" s="85">
        <v>0</v>
      </c>
      <c r="H7" s="86">
        <v>0</v>
      </c>
      <c r="I7" s="86">
        <v>4</v>
      </c>
      <c r="J7" s="86">
        <v>0</v>
      </c>
      <c r="K7" s="86">
        <v>0</v>
      </c>
      <c r="L7" s="86">
        <v>19</v>
      </c>
      <c r="M7" s="86">
        <v>0</v>
      </c>
      <c r="N7" s="86">
        <v>88</v>
      </c>
      <c r="O7" s="86">
        <v>11</v>
      </c>
      <c r="P7" s="86">
        <v>37</v>
      </c>
      <c r="Q7" s="86">
        <v>5</v>
      </c>
      <c r="R7" s="87">
        <v>0</v>
      </c>
      <c r="S7" s="85">
        <v>0</v>
      </c>
      <c r="T7" s="86">
        <v>0</v>
      </c>
      <c r="U7" s="86">
        <v>0</v>
      </c>
      <c r="V7" s="86">
        <v>82</v>
      </c>
      <c r="W7" s="86">
        <v>1120</v>
      </c>
      <c r="X7" s="86">
        <v>421</v>
      </c>
      <c r="Y7" s="86">
        <v>414</v>
      </c>
      <c r="Z7" s="12">
        <v>1416</v>
      </c>
      <c r="AA7" s="12">
        <v>801</v>
      </c>
      <c r="AB7" s="12">
        <v>727</v>
      </c>
      <c r="AC7" s="12">
        <v>53</v>
      </c>
      <c r="AD7" s="75">
        <v>417</v>
      </c>
      <c r="AE7" s="74">
        <v>114</v>
      </c>
      <c r="AF7" s="12">
        <v>0</v>
      </c>
      <c r="AG7" s="12">
        <v>693</v>
      </c>
      <c r="AH7" s="75">
        <v>256</v>
      </c>
      <c r="AI7" s="102">
        <v>409</v>
      </c>
      <c r="AJ7" s="37">
        <v>1370</v>
      </c>
      <c r="AK7" s="37">
        <v>1264</v>
      </c>
      <c r="AL7" s="37">
        <v>778</v>
      </c>
      <c r="AM7" s="103">
        <v>932</v>
      </c>
      <c r="AN7" s="12"/>
      <c r="AO7" s="12"/>
      <c r="AP7" s="75"/>
      <c r="AQ7" s="74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75"/>
      <c r="BC7" s="74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75"/>
      <c r="BO7" s="74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75"/>
    </row>
    <row r="8" spans="1:78" x14ac:dyDescent="0.2">
      <c r="A8" s="64" t="s">
        <v>32</v>
      </c>
      <c r="B8" s="62" t="s">
        <v>111</v>
      </c>
      <c r="C8" s="63">
        <v>40.910600000000002</v>
      </c>
      <c r="D8" s="63">
        <v>14.920500000000001</v>
      </c>
      <c r="E8" s="65">
        <f>E7</f>
        <v>42634</v>
      </c>
      <c r="F8" s="84">
        <f t="shared" si="0"/>
        <v>3417</v>
      </c>
      <c r="G8" s="85">
        <v>0</v>
      </c>
      <c r="H8" s="86">
        <v>0</v>
      </c>
      <c r="I8" s="86">
        <v>0</v>
      </c>
      <c r="J8" s="86">
        <v>0</v>
      </c>
      <c r="K8" s="86">
        <v>0</v>
      </c>
      <c r="L8" s="86">
        <v>0</v>
      </c>
      <c r="M8" s="86">
        <v>3168</v>
      </c>
      <c r="N8" s="86">
        <v>3441</v>
      </c>
      <c r="O8" s="86">
        <v>2742</v>
      </c>
      <c r="P8" s="86">
        <v>0</v>
      </c>
      <c r="Q8" s="86">
        <v>0</v>
      </c>
      <c r="R8" s="87">
        <v>0</v>
      </c>
      <c r="S8" s="85">
        <v>0</v>
      </c>
      <c r="T8" s="86">
        <v>325</v>
      </c>
      <c r="U8" s="86">
        <v>0</v>
      </c>
      <c r="V8" s="86">
        <v>541</v>
      </c>
      <c r="W8" s="86">
        <v>1215</v>
      </c>
      <c r="X8" s="86">
        <v>475</v>
      </c>
      <c r="Y8" s="86">
        <v>0</v>
      </c>
      <c r="Z8" s="12">
        <v>0</v>
      </c>
      <c r="AA8" s="12">
        <v>0</v>
      </c>
      <c r="AB8" s="12">
        <v>0</v>
      </c>
      <c r="AC8" s="12">
        <v>0</v>
      </c>
      <c r="AD8" s="75">
        <v>0</v>
      </c>
      <c r="AE8" s="74">
        <v>0</v>
      </c>
      <c r="AF8" s="12">
        <v>0</v>
      </c>
      <c r="AG8" s="12">
        <v>0</v>
      </c>
      <c r="AH8" s="74">
        <v>543</v>
      </c>
      <c r="AI8" s="102">
        <v>1016</v>
      </c>
      <c r="AJ8" s="37">
        <v>0</v>
      </c>
      <c r="AK8" s="37">
        <v>0</v>
      </c>
      <c r="AL8" s="37">
        <v>810</v>
      </c>
      <c r="AM8" s="103">
        <v>1048</v>
      </c>
      <c r="AN8" s="12"/>
      <c r="AO8" s="12"/>
      <c r="AP8" s="75"/>
      <c r="AQ8" s="74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75"/>
      <c r="BC8" s="74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75"/>
      <c r="BO8" s="74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75"/>
    </row>
    <row r="9" spans="1:78" x14ac:dyDescent="0.2">
      <c r="A9" s="64" t="s">
        <v>32</v>
      </c>
      <c r="B9" s="62" t="s">
        <v>112</v>
      </c>
      <c r="C9" s="63">
        <v>44.5</v>
      </c>
      <c r="D9" s="63">
        <v>8.8333300000000001</v>
      </c>
      <c r="E9" s="65">
        <f>E8</f>
        <v>42634</v>
      </c>
      <c r="F9" s="84">
        <f t="shared" si="0"/>
        <v>0</v>
      </c>
      <c r="G9" s="85">
        <v>0</v>
      </c>
      <c r="H9" s="86">
        <v>0</v>
      </c>
      <c r="I9" s="86">
        <v>0</v>
      </c>
      <c r="J9" s="86">
        <v>0</v>
      </c>
      <c r="K9" s="86">
        <v>0</v>
      </c>
      <c r="L9" s="86">
        <v>0</v>
      </c>
      <c r="M9" s="86">
        <v>106</v>
      </c>
      <c r="N9" s="86">
        <v>2</v>
      </c>
      <c r="O9" s="86">
        <v>0</v>
      </c>
      <c r="P9" s="86">
        <v>0</v>
      </c>
      <c r="Q9" s="86">
        <v>0</v>
      </c>
      <c r="R9" s="87">
        <v>0</v>
      </c>
      <c r="S9" s="85">
        <v>0</v>
      </c>
      <c r="T9" s="86">
        <v>0</v>
      </c>
      <c r="U9" s="86">
        <v>0</v>
      </c>
      <c r="V9" s="86">
        <v>0</v>
      </c>
      <c r="W9" s="86">
        <v>499</v>
      </c>
      <c r="X9" s="86">
        <v>0</v>
      </c>
      <c r="Y9" s="86">
        <v>0</v>
      </c>
      <c r="Z9" s="12">
        <v>0</v>
      </c>
      <c r="AA9" s="12">
        <v>0</v>
      </c>
      <c r="AB9" s="12">
        <v>0</v>
      </c>
      <c r="AC9" s="12">
        <v>0</v>
      </c>
      <c r="AD9" s="75">
        <v>0</v>
      </c>
      <c r="AE9" s="74">
        <v>0</v>
      </c>
      <c r="AF9" s="12">
        <v>0</v>
      </c>
      <c r="AG9" s="12">
        <v>0</v>
      </c>
      <c r="AH9" s="12">
        <v>0</v>
      </c>
      <c r="AI9" s="12">
        <v>0</v>
      </c>
      <c r="AJ9" s="37">
        <v>0</v>
      </c>
      <c r="AK9" s="37">
        <v>0</v>
      </c>
      <c r="AL9" s="37">
        <v>0</v>
      </c>
      <c r="AM9" s="103">
        <v>0</v>
      </c>
      <c r="AN9" s="12"/>
      <c r="AO9" s="12"/>
      <c r="AP9" s="75"/>
      <c r="AQ9" s="74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75"/>
      <c r="BC9" s="74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75"/>
      <c r="BO9" s="74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75"/>
    </row>
    <row r="10" spans="1:78" x14ac:dyDescent="0.2">
      <c r="A10" s="64" t="s">
        <v>5</v>
      </c>
      <c r="B10" s="62" t="s">
        <v>135</v>
      </c>
      <c r="C10" s="40">
        <v>40.416899999999998</v>
      </c>
      <c r="D10" s="40">
        <v>-3.7035999999999998</v>
      </c>
      <c r="E10" s="112">
        <v>42582</v>
      </c>
      <c r="F10" s="84">
        <f t="shared" si="0"/>
        <v>3169</v>
      </c>
      <c r="G10" s="85">
        <v>80</v>
      </c>
      <c r="H10" s="86">
        <v>8</v>
      </c>
      <c r="I10" s="86">
        <v>158</v>
      </c>
      <c r="J10" s="86">
        <v>108</v>
      </c>
      <c r="K10" s="86">
        <v>236</v>
      </c>
      <c r="L10" s="86">
        <v>222</v>
      </c>
      <c r="M10" s="86">
        <v>222</v>
      </c>
      <c r="N10" s="86">
        <v>1698</v>
      </c>
      <c r="O10" s="86">
        <v>380</v>
      </c>
      <c r="P10" s="86">
        <v>334</v>
      </c>
      <c r="Q10" s="86">
        <v>203</v>
      </c>
      <c r="R10" s="87">
        <v>283</v>
      </c>
      <c r="S10" s="85">
        <v>222</v>
      </c>
      <c r="T10" s="86">
        <v>44</v>
      </c>
      <c r="U10" s="86">
        <v>254</v>
      </c>
      <c r="V10" s="86">
        <v>219</v>
      </c>
      <c r="W10" s="86">
        <v>352</v>
      </c>
      <c r="X10" s="86">
        <v>291</v>
      </c>
      <c r="Y10" s="86">
        <v>241</v>
      </c>
      <c r="Z10" s="12">
        <v>342</v>
      </c>
      <c r="AA10" s="12">
        <v>374</v>
      </c>
      <c r="AB10" s="12">
        <v>535</v>
      </c>
      <c r="AC10" s="12">
        <v>364</v>
      </c>
      <c r="AD10" s="75">
        <v>226</v>
      </c>
      <c r="AE10" s="74">
        <v>378</v>
      </c>
      <c r="AF10" s="12">
        <v>145</v>
      </c>
      <c r="AG10" s="12">
        <v>156</v>
      </c>
      <c r="AH10" s="12">
        <v>423</v>
      </c>
      <c r="AI10" s="12">
        <v>454</v>
      </c>
      <c r="AJ10" s="12">
        <v>553</v>
      </c>
      <c r="AK10" s="103">
        <v>355</v>
      </c>
      <c r="AL10" s="12">
        <v>705</v>
      </c>
      <c r="AM10" s="12"/>
      <c r="AN10" s="12"/>
      <c r="AO10" s="12"/>
      <c r="AP10" s="75"/>
      <c r="AQ10" s="74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75"/>
      <c r="BC10" s="74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75"/>
      <c r="BO10" s="74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75"/>
    </row>
    <row r="11" spans="1:78" x14ac:dyDescent="0.2">
      <c r="A11" s="64" t="s">
        <v>5</v>
      </c>
      <c r="B11" s="62" t="s">
        <v>113</v>
      </c>
      <c r="C11" s="63">
        <v>35.890300000000003</v>
      </c>
      <c r="D11" s="63">
        <v>-5.3075000000000001</v>
      </c>
      <c r="E11" s="65">
        <f>E10</f>
        <v>42582</v>
      </c>
      <c r="F11" s="84">
        <f t="shared" si="0"/>
        <v>362</v>
      </c>
      <c r="G11" s="85">
        <v>4</v>
      </c>
      <c r="H11" s="86">
        <v>10</v>
      </c>
      <c r="I11" s="86">
        <v>0</v>
      </c>
      <c r="J11" s="86">
        <v>26</v>
      </c>
      <c r="K11" s="86">
        <v>89</v>
      </c>
      <c r="L11" s="86">
        <v>0</v>
      </c>
      <c r="M11" s="86">
        <v>42</v>
      </c>
      <c r="N11" s="86">
        <v>7</v>
      </c>
      <c r="O11" s="86">
        <v>0</v>
      </c>
      <c r="P11" s="86">
        <v>7</v>
      </c>
      <c r="Q11" s="86">
        <v>8</v>
      </c>
      <c r="R11" s="87">
        <v>0</v>
      </c>
      <c r="S11" s="85">
        <v>0</v>
      </c>
      <c r="T11" s="86">
        <v>0</v>
      </c>
      <c r="U11" s="86">
        <v>0</v>
      </c>
      <c r="V11" s="86">
        <v>17</v>
      </c>
      <c r="W11" s="86">
        <v>74</v>
      </c>
      <c r="X11" s="86">
        <v>77</v>
      </c>
      <c r="Y11" s="86">
        <v>3</v>
      </c>
      <c r="Z11" s="12">
        <v>22</v>
      </c>
      <c r="AA11" s="12">
        <v>70</v>
      </c>
      <c r="AB11" s="12">
        <v>184</v>
      </c>
      <c r="AC11" s="12">
        <v>109</v>
      </c>
      <c r="AD11" s="75">
        <v>75</v>
      </c>
      <c r="AE11" s="74">
        <v>69</v>
      </c>
      <c r="AF11" s="12">
        <v>35</v>
      </c>
      <c r="AG11" s="12">
        <v>120</v>
      </c>
      <c r="AH11" s="12">
        <v>26</v>
      </c>
      <c r="AI11" s="12">
        <v>12</v>
      </c>
      <c r="AJ11" s="12">
        <v>55</v>
      </c>
      <c r="AK11" s="103">
        <v>45</v>
      </c>
      <c r="AL11" s="12">
        <v>0</v>
      </c>
      <c r="AM11" s="12"/>
      <c r="AN11" s="12"/>
      <c r="AO11" s="12"/>
      <c r="AP11" s="75"/>
      <c r="AQ11" s="74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75"/>
      <c r="BC11" s="74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75"/>
      <c r="BO11" s="74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75"/>
    </row>
    <row r="12" spans="1:78" x14ac:dyDescent="0.2">
      <c r="A12" s="64" t="s">
        <v>5</v>
      </c>
      <c r="B12" s="62" t="s">
        <v>114</v>
      </c>
      <c r="C12" s="63">
        <v>35.293689999999998</v>
      </c>
      <c r="D12" s="63">
        <v>-2.9383300000000001</v>
      </c>
      <c r="E12" s="65">
        <f>E11</f>
        <v>42582</v>
      </c>
      <c r="F12" s="84">
        <f t="shared" si="0"/>
        <v>35</v>
      </c>
      <c r="G12" s="85">
        <v>60</v>
      </c>
      <c r="H12" s="86">
        <v>15</v>
      </c>
      <c r="I12" s="86">
        <v>74</v>
      </c>
      <c r="J12" s="86">
        <v>14</v>
      </c>
      <c r="K12" s="86">
        <v>0</v>
      </c>
      <c r="L12" s="86">
        <v>24</v>
      </c>
      <c r="M12" s="86">
        <v>0</v>
      </c>
      <c r="N12" s="86">
        <v>0</v>
      </c>
      <c r="O12" s="86">
        <v>0</v>
      </c>
      <c r="P12" s="86">
        <v>0</v>
      </c>
      <c r="Q12" s="86">
        <v>0</v>
      </c>
      <c r="R12" s="87">
        <v>36</v>
      </c>
      <c r="S12" s="85">
        <v>0</v>
      </c>
      <c r="T12" s="86">
        <v>0</v>
      </c>
      <c r="U12" s="86">
        <v>0</v>
      </c>
      <c r="V12" s="86">
        <v>0</v>
      </c>
      <c r="W12" s="86">
        <v>0</v>
      </c>
      <c r="X12" s="86">
        <v>0</v>
      </c>
      <c r="Y12" s="86">
        <v>0</v>
      </c>
      <c r="Z12" s="12">
        <v>0</v>
      </c>
      <c r="AA12" s="12">
        <v>6</v>
      </c>
      <c r="AB12" s="12">
        <v>0</v>
      </c>
      <c r="AC12" s="12">
        <v>0</v>
      </c>
      <c r="AD12" s="75">
        <v>7</v>
      </c>
      <c r="AE12" s="74">
        <v>0</v>
      </c>
      <c r="AF12" s="12">
        <v>0</v>
      </c>
      <c r="AG12" s="12">
        <v>0</v>
      </c>
      <c r="AH12" s="12">
        <v>0</v>
      </c>
      <c r="AI12" s="12">
        <v>0</v>
      </c>
      <c r="AJ12" s="12">
        <v>34</v>
      </c>
      <c r="AK12" s="103">
        <v>1</v>
      </c>
      <c r="AL12" s="12">
        <v>0</v>
      </c>
      <c r="AM12" s="12"/>
      <c r="AN12" s="12"/>
      <c r="AO12" s="12"/>
      <c r="AP12" s="75"/>
      <c r="AQ12" s="74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75"/>
      <c r="BC12" s="74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75"/>
      <c r="BO12" s="74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75"/>
    </row>
    <row r="13" spans="1:78" x14ac:dyDescent="0.2">
      <c r="A13" s="64" t="s">
        <v>5</v>
      </c>
      <c r="B13" s="62" t="s">
        <v>136</v>
      </c>
      <c r="C13" s="63">
        <v>38.345278</v>
      </c>
      <c r="D13" s="63">
        <v>-0.48305599999999999</v>
      </c>
      <c r="E13" s="65">
        <f>E12</f>
        <v>42582</v>
      </c>
      <c r="F13" s="84">
        <f t="shared" si="0"/>
        <v>239</v>
      </c>
      <c r="G13" s="85">
        <v>0</v>
      </c>
      <c r="H13" s="86">
        <v>0</v>
      </c>
      <c r="I13" s="86">
        <v>0</v>
      </c>
      <c r="J13" s="86">
        <v>0</v>
      </c>
      <c r="K13" s="86">
        <v>0</v>
      </c>
      <c r="L13" s="86">
        <v>0</v>
      </c>
      <c r="M13" s="86">
        <v>0</v>
      </c>
      <c r="N13" s="86">
        <v>0</v>
      </c>
      <c r="O13" s="86">
        <v>0</v>
      </c>
      <c r="P13" s="86">
        <v>0</v>
      </c>
      <c r="Q13" s="86">
        <v>0</v>
      </c>
      <c r="R13" s="87">
        <v>0</v>
      </c>
      <c r="S13" s="88">
        <v>19</v>
      </c>
      <c r="T13" s="69">
        <v>0</v>
      </c>
      <c r="U13" s="69">
        <v>13</v>
      </c>
      <c r="V13" s="69">
        <v>4</v>
      </c>
      <c r="W13" s="69">
        <v>12</v>
      </c>
      <c r="X13" s="69">
        <v>9</v>
      </c>
      <c r="Y13" s="69">
        <v>102</v>
      </c>
      <c r="Z13" s="86">
        <v>21</v>
      </c>
      <c r="AA13" s="12">
        <v>9</v>
      </c>
      <c r="AB13" s="12">
        <v>76</v>
      </c>
      <c r="AC13" s="12">
        <v>35</v>
      </c>
      <c r="AD13" s="75">
        <v>0</v>
      </c>
      <c r="AE13" s="74">
        <v>0</v>
      </c>
      <c r="AF13" s="12">
        <v>0</v>
      </c>
      <c r="AG13" s="12">
        <v>0</v>
      </c>
      <c r="AH13" s="12">
        <v>0</v>
      </c>
      <c r="AI13" s="12">
        <v>0</v>
      </c>
      <c r="AJ13" s="12">
        <v>16</v>
      </c>
      <c r="AK13" s="103">
        <v>57</v>
      </c>
      <c r="AL13" s="12">
        <v>166</v>
      </c>
      <c r="AM13" s="12"/>
      <c r="AN13" s="12"/>
      <c r="AO13" s="12"/>
      <c r="AP13" s="75"/>
      <c r="AQ13" s="74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75"/>
      <c r="BC13" s="74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75"/>
      <c r="BO13" s="74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75"/>
    </row>
    <row r="14" spans="1:78" x14ac:dyDescent="0.2">
      <c r="A14" s="64" t="s">
        <v>31</v>
      </c>
      <c r="B14" s="62" t="s">
        <v>120</v>
      </c>
      <c r="C14" s="63">
        <v>39.203530000000001</v>
      </c>
      <c r="D14" s="63">
        <v>26.27655</v>
      </c>
      <c r="E14" s="65">
        <v>42634</v>
      </c>
      <c r="F14" s="84">
        <f t="shared" si="0"/>
        <v>94271</v>
      </c>
      <c r="G14" s="85">
        <v>290</v>
      </c>
      <c r="H14" s="86">
        <v>413</v>
      </c>
      <c r="I14" s="86">
        <v>555</v>
      </c>
      <c r="J14" s="86">
        <v>620</v>
      </c>
      <c r="K14" s="86">
        <v>461</v>
      </c>
      <c r="L14" s="86">
        <v>824</v>
      </c>
      <c r="M14" s="86">
        <v>873</v>
      </c>
      <c r="N14" s="86">
        <v>1064</v>
      </c>
      <c r="O14" s="86">
        <v>1778</v>
      </c>
      <c r="P14" s="86">
        <v>2072</v>
      </c>
      <c r="Q14" s="86">
        <v>959</v>
      </c>
      <c r="R14" s="87">
        <v>802</v>
      </c>
      <c r="S14" s="85">
        <v>742</v>
      </c>
      <c r="T14" s="86">
        <v>1039</v>
      </c>
      <c r="U14" s="86">
        <v>3403</v>
      </c>
      <c r="V14" s="86">
        <v>5440</v>
      </c>
      <c r="W14" s="86">
        <v>8025</v>
      </c>
      <c r="X14" s="86">
        <v>16624</v>
      </c>
      <c r="Y14" s="86">
        <v>26054</v>
      </c>
      <c r="Z14" s="12">
        <v>51592</v>
      </c>
      <c r="AA14" s="70">
        <v>89690</v>
      </c>
      <c r="AB14" s="38">
        <v>135063</v>
      </c>
      <c r="AC14" s="12">
        <v>103409</v>
      </c>
      <c r="AD14" s="75">
        <v>65838</v>
      </c>
      <c r="AE14" s="74">
        <v>42601</v>
      </c>
      <c r="AF14" s="12">
        <v>31416</v>
      </c>
      <c r="AG14" s="12">
        <v>14155</v>
      </c>
      <c r="AH14" s="12">
        <v>1643</v>
      </c>
      <c r="AI14" s="12">
        <v>525</v>
      </c>
      <c r="AJ14" s="12">
        <v>490</v>
      </c>
      <c r="AK14" s="12">
        <v>1115</v>
      </c>
      <c r="AL14" s="110">
        <v>1501</v>
      </c>
      <c r="AM14" s="12">
        <v>825</v>
      </c>
      <c r="AN14" s="12"/>
      <c r="AO14" s="12"/>
      <c r="AP14" s="75"/>
      <c r="AQ14" s="74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75"/>
      <c r="BC14" s="74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75"/>
      <c r="BO14" s="74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75"/>
    </row>
    <row r="15" spans="1:78" x14ac:dyDescent="0.2">
      <c r="A15" s="64" t="s">
        <v>31</v>
      </c>
      <c r="B15" s="62" t="s">
        <v>121</v>
      </c>
      <c r="C15" s="63">
        <v>36.833329999999997</v>
      </c>
      <c r="D15" s="63">
        <v>27.16667</v>
      </c>
      <c r="E15" s="65">
        <v>42634</v>
      </c>
      <c r="F15" s="84">
        <f t="shared" si="0"/>
        <v>5015</v>
      </c>
      <c r="G15" s="85">
        <v>154</v>
      </c>
      <c r="H15" s="86">
        <v>53</v>
      </c>
      <c r="I15" s="86">
        <v>49</v>
      </c>
      <c r="J15" s="86">
        <v>90</v>
      </c>
      <c r="K15" s="86">
        <v>29</v>
      </c>
      <c r="L15" s="86">
        <v>45</v>
      </c>
      <c r="M15" s="86">
        <v>128</v>
      </c>
      <c r="N15" s="86">
        <v>260</v>
      </c>
      <c r="O15" s="86">
        <v>807</v>
      </c>
      <c r="P15" s="86">
        <v>666</v>
      </c>
      <c r="Q15" s="86">
        <v>624</v>
      </c>
      <c r="R15" s="87">
        <v>341</v>
      </c>
      <c r="S15" s="85">
        <v>325</v>
      </c>
      <c r="T15" s="86">
        <v>502</v>
      </c>
      <c r="U15" s="86">
        <v>885</v>
      </c>
      <c r="V15" s="86">
        <v>2278</v>
      </c>
      <c r="W15" s="86">
        <v>3072</v>
      </c>
      <c r="X15" s="86">
        <v>3362</v>
      </c>
      <c r="Y15" s="86">
        <v>7187</v>
      </c>
      <c r="Z15" s="12">
        <v>16535</v>
      </c>
      <c r="AA15" s="70">
        <v>6603</v>
      </c>
      <c r="AB15" s="38">
        <v>8045</v>
      </c>
      <c r="AC15" s="12">
        <v>6025</v>
      </c>
      <c r="AD15" s="75">
        <v>3684</v>
      </c>
      <c r="AE15" s="74">
        <v>2165</v>
      </c>
      <c r="AF15" s="12">
        <v>1152</v>
      </c>
      <c r="AG15" s="12">
        <v>424</v>
      </c>
      <c r="AH15" s="12">
        <v>151</v>
      </c>
      <c r="AI15" s="12">
        <v>53</v>
      </c>
      <c r="AJ15" s="12">
        <v>119</v>
      </c>
      <c r="AK15" s="12">
        <v>245</v>
      </c>
      <c r="AL15" s="110">
        <v>346</v>
      </c>
      <c r="AM15" s="12">
        <v>360</v>
      </c>
      <c r="AN15" s="12"/>
      <c r="AO15" s="12"/>
      <c r="AP15" s="75"/>
      <c r="AQ15" s="74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75"/>
      <c r="BC15" s="74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75"/>
      <c r="BO15" s="74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75"/>
    </row>
    <row r="16" spans="1:78" x14ac:dyDescent="0.2">
      <c r="A16" s="64" t="s">
        <v>31</v>
      </c>
      <c r="B16" s="62" t="s">
        <v>122</v>
      </c>
      <c r="C16" s="63">
        <v>38.405830000000002</v>
      </c>
      <c r="D16" s="63">
        <v>26.024439999999998</v>
      </c>
      <c r="E16" s="65">
        <v>42634</v>
      </c>
      <c r="F16" s="84">
        <f t="shared" si="0"/>
        <v>38740</v>
      </c>
      <c r="G16" s="85">
        <v>91</v>
      </c>
      <c r="H16" s="86">
        <v>98</v>
      </c>
      <c r="I16" s="86">
        <v>189</v>
      </c>
      <c r="J16" s="86">
        <v>153</v>
      </c>
      <c r="K16" s="86">
        <v>0</v>
      </c>
      <c r="L16" s="86">
        <v>458</v>
      </c>
      <c r="M16" s="86">
        <v>739</v>
      </c>
      <c r="N16" s="86">
        <v>1332</v>
      </c>
      <c r="O16" s="86">
        <v>1352</v>
      </c>
      <c r="P16" s="86">
        <v>1360</v>
      </c>
      <c r="Q16" s="86">
        <v>356</v>
      </c>
      <c r="R16" s="87">
        <v>259</v>
      </c>
      <c r="S16" s="85">
        <v>226</v>
      </c>
      <c r="T16" s="86">
        <v>477</v>
      </c>
      <c r="U16" s="86">
        <v>851</v>
      </c>
      <c r="V16" s="86">
        <v>2383</v>
      </c>
      <c r="W16" s="86">
        <v>3477</v>
      </c>
      <c r="X16" s="86">
        <v>5419</v>
      </c>
      <c r="Y16" s="86">
        <v>9066</v>
      </c>
      <c r="Z16" s="12">
        <v>10774</v>
      </c>
      <c r="AA16" s="70">
        <v>14745</v>
      </c>
      <c r="AB16" s="38">
        <v>28104</v>
      </c>
      <c r="AC16" s="12">
        <v>23416</v>
      </c>
      <c r="AD16" s="75">
        <v>21618</v>
      </c>
      <c r="AE16" s="74">
        <v>12807</v>
      </c>
      <c r="AF16" s="12">
        <v>13931</v>
      </c>
      <c r="AG16" s="12">
        <v>8330</v>
      </c>
      <c r="AH16" s="12">
        <v>1145</v>
      </c>
      <c r="AI16" s="12">
        <v>420</v>
      </c>
      <c r="AJ16" s="12">
        <v>353</v>
      </c>
      <c r="AK16" s="12">
        <v>255</v>
      </c>
      <c r="AL16" s="110">
        <v>896</v>
      </c>
      <c r="AM16" s="12">
        <v>603</v>
      </c>
      <c r="AN16" s="12"/>
      <c r="AO16" s="12"/>
      <c r="AP16" s="75"/>
      <c r="AQ16" s="74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75"/>
      <c r="BC16" s="74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75"/>
      <c r="BO16" s="74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75"/>
    </row>
    <row r="17" spans="1:78" x14ac:dyDescent="0.2">
      <c r="A17" s="64" t="s">
        <v>31</v>
      </c>
      <c r="B17" s="62" t="s">
        <v>123</v>
      </c>
      <c r="C17" s="63">
        <v>37.75</v>
      </c>
      <c r="D17" s="63">
        <v>26.8</v>
      </c>
      <c r="E17" s="65">
        <v>42634</v>
      </c>
      <c r="F17" s="84">
        <f t="shared" si="0"/>
        <v>12251</v>
      </c>
      <c r="G17" s="85">
        <v>286</v>
      </c>
      <c r="H17" s="86">
        <v>287</v>
      </c>
      <c r="I17" s="86">
        <v>220</v>
      </c>
      <c r="J17" s="86">
        <v>193</v>
      </c>
      <c r="K17" s="86">
        <v>25</v>
      </c>
      <c r="L17" s="86">
        <v>534</v>
      </c>
      <c r="M17" s="86">
        <v>976</v>
      </c>
      <c r="N17" s="86">
        <v>1110</v>
      </c>
      <c r="O17" s="86">
        <v>1125</v>
      </c>
      <c r="P17" s="86">
        <v>885</v>
      </c>
      <c r="Q17" s="86">
        <v>303</v>
      </c>
      <c r="R17" s="87">
        <v>242</v>
      </c>
      <c r="S17" s="85">
        <v>166</v>
      </c>
      <c r="T17" s="86">
        <v>301</v>
      </c>
      <c r="U17" s="86">
        <v>891</v>
      </c>
      <c r="V17" s="86">
        <v>859</v>
      </c>
      <c r="W17" s="86">
        <v>1063</v>
      </c>
      <c r="X17" s="86">
        <v>1706</v>
      </c>
      <c r="Y17" s="86">
        <v>6033</v>
      </c>
      <c r="Z17" s="12">
        <v>14006</v>
      </c>
      <c r="AA17" s="70">
        <v>17999</v>
      </c>
      <c r="AB17" s="38">
        <v>16456</v>
      </c>
      <c r="AC17" s="12">
        <v>6926</v>
      </c>
      <c r="AD17" s="75">
        <v>6728</v>
      </c>
      <c r="AE17" s="74">
        <v>4087</v>
      </c>
      <c r="AF17" s="12">
        <v>4230</v>
      </c>
      <c r="AG17" s="12">
        <v>2331</v>
      </c>
      <c r="AH17" s="12">
        <v>484</v>
      </c>
      <c r="AI17" s="12">
        <v>248</v>
      </c>
      <c r="AJ17" s="12">
        <v>384</v>
      </c>
      <c r="AK17" s="109">
        <v>62</v>
      </c>
      <c r="AL17" s="110">
        <v>127</v>
      </c>
      <c r="AM17" s="12">
        <v>298</v>
      </c>
      <c r="AN17" s="12"/>
      <c r="AO17" s="12"/>
      <c r="AP17" s="75"/>
      <c r="AQ17" s="74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75"/>
      <c r="BC17" s="74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75"/>
      <c r="BO17" s="74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75"/>
    </row>
    <row r="18" spans="1:78" x14ac:dyDescent="0.2">
      <c r="A18" s="64" t="s">
        <v>31</v>
      </c>
      <c r="B18" s="62" t="s">
        <v>124</v>
      </c>
      <c r="C18" s="63">
        <v>37.14667</v>
      </c>
      <c r="D18" s="63">
        <v>26.842500000000001</v>
      </c>
      <c r="E18" s="65">
        <v>42634</v>
      </c>
      <c r="F18" s="84">
        <f t="shared" si="0"/>
        <v>8678</v>
      </c>
      <c r="G18" s="85">
        <v>0</v>
      </c>
      <c r="H18" s="86">
        <v>0</v>
      </c>
      <c r="I18" s="86">
        <v>0</v>
      </c>
      <c r="J18" s="86">
        <v>0</v>
      </c>
      <c r="K18" s="86">
        <v>56</v>
      </c>
      <c r="L18" s="86">
        <v>126</v>
      </c>
      <c r="M18" s="86">
        <v>172</v>
      </c>
      <c r="N18" s="86">
        <v>586</v>
      </c>
      <c r="O18" s="86">
        <v>433</v>
      </c>
      <c r="P18" s="86">
        <v>576</v>
      </c>
      <c r="Q18" s="86">
        <v>454</v>
      </c>
      <c r="R18" s="87">
        <v>74</v>
      </c>
      <c r="S18" s="85">
        <v>0</v>
      </c>
      <c r="T18" s="86">
        <v>62</v>
      </c>
      <c r="U18" s="86">
        <v>32</v>
      </c>
      <c r="V18" s="86">
        <v>99</v>
      </c>
      <c r="W18" s="86">
        <v>692</v>
      </c>
      <c r="X18" s="86">
        <v>1459</v>
      </c>
      <c r="Y18" s="86">
        <v>1776</v>
      </c>
      <c r="Z18" s="12">
        <v>5116</v>
      </c>
      <c r="AA18" s="70">
        <v>1036</v>
      </c>
      <c r="AB18" s="38">
        <v>10932</v>
      </c>
      <c r="AC18" s="12">
        <v>4406</v>
      </c>
      <c r="AD18" s="75">
        <v>6008</v>
      </c>
      <c r="AE18" s="74">
        <v>3729</v>
      </c>
      <c r="AF18" s="12">
        <v>3777</v>
      </c>
      <c r="AG18" s="12">
        <v>732</v>
      </c>
      <c r="AH18" s="12">
        <v>44</v>
      </c>
      <c r="AI18" s="12">
        <v>43</v>
      </c>
      <c r="AJ18" s="12">
        <v>93</v>
      </c>
      <c r="AK18" s="101">
        <v>102</v>
      </c>
      <c r="AL18" s="110">
        <v>114</v>
      </c>
      <c r="AM18" s="12">
        <v>44</v>
      </c>
      <c r="AN18" s="12"/>
      <c r="AO18" s="12"/>
      <c r="AP18" s="75"/>
      <c r="AQ18" s="74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75"/>
      <c r="BC18" s="74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75"/>
      <c r="BO18" s="74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75"/>
    </row>
    <row r="19" spans="1:78" x14ac:dyDescent="0.2">
      <c r="A19" s="64" t="s">
        <v>31</v>
      </c>
      <c r="B19" s="62" t="s">
        <v>125</v>
      </c>
      <c r="C19" s="63">
        <v>36.612459999999999</v>
      </c>
      <c r="D19" s="63">
        <v>27.837800000000001</v>
      </c>
      <c r="E19" s="65">
        <v>42634</v>
      </c>
      <c r="F19" s="84">
        <f t="shared" si="0"/>
        <v>43</v>
      </c>
      <c r="G19" s="85">
        <v>63</v>
      </c>
      <c r="H19" s="86">
        <v>18</v>
      </c>
      <c r="I19" s="86">
        <v>38</v>
      </c>
      <c r="J19" s="86">
        <v>80</v>
      </c>
      <c r="K19" s="86">
        <v>0</v>
      </c>
      <c r="L19" s="86">
        <v>255</v>
      </c>
      <c r="M19" s="86">
        <v>201</v>
      </c>
      <c r="N19" s="86">
        <v>544</v>
      </c>
      <c r="O19" s="86">
        <v>326</v>
      </c>
      <c r="P19" s="86">
        <v>636</v>
      </c>
      <c r="Q19" s="86">
        <v>164</v>
      </c>
      <c r="R19" s="87">
        <v>65</v>
      </c>
      <c r="S19" s="85">
        <v>25</v>
      </c>
      <c r="T19" s="86">
        <v>12</v>
      </c>
      <c r="U19" s="86">
        <v>483</v>
      </c>
      <c r="V19" s="86">
        <v>618</v>
      </c>
      <c r="W19" s="86">
        <v>151</v>
      </c>
      <c r="X19" s="86">
        <v>246</v>
      </c>
      <c r="Y19" s="86">
        <v>337</v>
      </c>
      <c r="Z19" s="12">
        <v>1342</v>
      </c>
      <c r="AA19" s="70">
        <v>472</v>
      </c>
      <c r="AB19" s="70">
        <v>176</v>
      </c>
      <c r="AC19" s="12">
        <v>103</v>
      </c>
      <c r="AD19" s="75">
        <v>19</v>
      </c>
      <c r="AE19" s="74">
        <v>28</v>
      </c>
      <c r="AF19" s="12">
        <v>7</v>
      </c>
      <c r="AG19" s="12">
        <v>8</v>
      </c>
      <c r="AH19" s="12">
        <v>0</v>
      </c>
      <c r="AI19" s="12">
        <v>0</v>
      </c>
      <c r="AJ19" s="12">
        <v>0</v>
      </c>
      <c r="AK19" s="12"/>
      <c r="AL19" s="12">
        <v>0</v>
      </c>
      <c r="AM19" s="12">
        <v>0</v>
      </c>
      <c r="AN19" s="12"/>
      <c r="AO19" s="12"/>
      <c r="AP19" s="75"/>
      <c r="AQ19" s="74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75"/>
      <c r="BC19" s="74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75"/>
      <c r="BO19" s="74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75"/>
    </row>
    <row r="20" spans="1:78" x14ac:dyDescent="0.2">
      <c r="A20" s="64" t="s">
        <v>31</v>
      </c>
      <c r="B20" s="62" t="s">
        <v>126</v>
      </c>
      <c r="C20" s="63">
        <v>37.462310000000002</v>
      </c>
      <c r="D20" s="63">
        <v>26.968039999999998</v>
      </c>
      <c r="E20" s="65">
        <v>42634</v>
      </c>
      <c r="F20" s="84">
        <f t="shared" si="0"/>
        <v>1243</v>
      </c>
      <c r="G20" s="85">
        <v>0</v>
      </c>
      <c r="H20" s="86">
        <v>0</v>
      </c>
      <c r="I20" s="86">
        <v>0</v>
      </c>
      <c r="J20" s="86">
        <v>0</v>
      </c>
      <c r="K20" s="86">
        <v>0</v>
      </c>
      <c r="L20" s="86">
        <v>36</v>
      </c>
      <c r="M20" s="86">
        <v>0</v>
      </c>
      <c r="N20" s="86">
        <v>488</v>
      </c>
      <c r="O20" s="86">
        <v>390</v>
      </c>
      <c r="P20" s="86">
        <v>288</v>
      </c>
      <c r="Q20" s="86">
        <v>146</v>
      </c>
      <c r="R20" s="87">
        <v>0</v>
      </c>
      <c r="S20" s="85">
        <v>0</v>
      </c>
      <c r="T20" s="86">
        <v>76</v>
      </c>
      <c r="U20" s="86">
        <v>202</v>
      </c>
      <c r="V20" s="86">
        <v>459</v>
      </c>
      <c r="W20" s="86">
        <v>671</v>
      </c>
      <c r="X20" s="86">
        <v>1093</v>
      </c>
      <c r="Y20" s="86">
        <v>1075</v>
      </c>
      <c r="Z20" s="12">
        <v>4270</v>
      </c>
      <c r="AA20" s="70">
        <v>7442</v>
      </c>
      <c r="AB20" s="70">
        <v>9711</v>
      </c>
      <c r="AC20" s="12">
        <v>3831</v>
      </c>
      <c r="AD20" s="75">
        <v>2396</v>
      </c>
      <c r="AE20" s="74">
        <v>632</v>
      </c>
      <c r="AF20" s="12">
        <v>326</v>
      </c>
      <c r="AG20" s="12">
        <v>285</v>
      </c>
      <c r="AH20" s="12">
        <v>0</v>
      </c>
      <c r="AI20" s="12">
        <v>0</v>
      </c>
      <c r="AJ20" s="12">
        <v>0</v>
      </c>
      <c r="AK20" s="12"/>
      <c r="AL20" s="12">
        <v>0</v>
      </c>
      <c r="AM20" s="12">
        <v>0</v>
      </c>
      <c r="AN20" s="12"/>
      <c r="AO20" s="12"/>
      <c r="AP20" s="75"/>
      <c r="AQ20" s="74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75"/>
      <c r="BC20" s="74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75"/>
      <c r="BO20" s="74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75"/>
    </row>
    <row r="21" spans="1:78" x14ac:dyDescent="0.2">
      <c r="A21" s="64" t="s">
        <v>31</v>
      </c>
      <c r="B21" s="62" t="s">
        <v>127</v>
      </c>
      <c r="C21" s="63">
        <v>36.975819999999999</v>
      </c>
      <c r="D21" s="63">
        <v>26.98105</v>
      </c>
      <c r="E21" s="65">
        <v>42634</v>
      </c>
      <c r="F21" s="84">
        <f t="shared" si="0"/>
        <v>690</v>
      </c>
      <c r="G21" s="85">
        <v>0</v>
      </c>
      <c r="H21" s="86">
        <v>75</v>
      </c>
      <c r="I21" s="86">
        <v>12</v>
      </c>
      <c r="J21" s="86">
        <v>29</v>
      </c>
      <c r="K21" s="86">
        <v>4</v>
      </c>
      <c r="L21" s="86">
        <v>108</v>
      </c>
      <c r="M21" s="86">
        <v>258</v>
      </c>
      <c r="N21" s="86">
        <v>349</v>
      </c>
      <c r="O21" s="86">
        <v>230</v>
      </c>
      <c r="P21" s="86">
        <v>157</v>
      </c>
      <c r="Q21" s="86">
        <v>138</v>
      </c>
      <c r="R21" s="87">
        <v>94</v>
      </c>
      <c r="S21" s="85">
        <v>52</v>
      </c>
      <c r="T21" s="86">
        <v>28</v>
      </c>
      <c r="U21" s="86">
        <v>181</v>
      </c>
      <c r="V21" s="86">
        <v>131</v>
      </c>
      <c r="W21" s="86">
        <v>157</v>
      </c>
      <c r="X21" s="86">
        <v>265</v>
      </c>
      <c r="Y21" s="86">
        <v>1436</v>
      </c>
      <c r="Z21" s="12">
        <v>2493</v>
      </c>
      <c r="AA21" s="70">
        <v>1745</v>
      </c>
      <c r="AB21" s="70">
        <v>1343</v>
      </c>
      <c r="AC21" s="12">
        <v>1096</v>
      </c>
      <c r="AD21" s="75">
        <v>999</v>
      </c>
      <c r="AE21" s="74">
        <v>280</v>
      </c>
      <c r="AF21" s="12">
        <v>67</v>
      </c>
      <c r="AG21" s="12">
        <v>29</v>
      </c>
      <c r="AH21" s="12">
        <v>15</v>
      </c>
      <c r="AI21" s="12">
        <v>0</v>
      </c>
      <c r="AJ21" s="12">
        <v>0</v>
      </c>
      <c r="AK21" s="12">
        <v>14</v>
      </c>
      <c r="AL21" s="110">
        <v>232</v>
      </c>
      <c r="AM21" s="12">
        <v>53</v>
      </c>
      <c r="AN21" s="12"/>
      <c r="AO21" s="12"/>
      <c r="AP21" s="75"/>
      <c r="AQ21" s="74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75"/>
      <c r="BC21" s="74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75"/>
      <c r="BO21" s="74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75"/>
    </row>
    <row r="22" spans="1:78" x14ac:dyDescent="0.2">
      <c r="A22" s="64" t="s">
        <v>31</v>
      </c>
      <c r="B22" s="62" t="s">
        <v>128</v>
      </c>
      <c r="C22" s="63">
        <v>36.424439999999997</v>
      </c>
      <c r="D22" s="63">
        <v>27.374169999999999</v>
      </c>
      <c r="E22" s="65">
        <v>42634</v>
      </c>
      <c r="F22" s="84">
        <f t="shared" si="0"/>
        <v>0</v>
      </c>
      <c r="G22" s="85">
        <v>0</v>
      </c>
      <c r="H22" s="86">
        <v>0</v>
      </c>
      <c r="I22" s="86">
        <v>0</v>
      </c>
      <c r="J22" s="86">
        <v>0</v>
      </c>
      <c r="K22" s="86">
        <v>0</v>
      </c>
      <c r="L22" s="86">
        <v>43</v>
      </c>
      <c r="M22" s="86">
        <v>260</v>
      </c>
      <c r="N22" s="86">
        <v>428</v>
      </c>
      <c r="O22" s="86">
        <v>415</v>
      </c>
      <c r="P22" s="86">
        <v>338</v>
      </c>
      <c r="Q22" s="86">
        <v>22</v>
      </c>
      <c r="R22" s="87">
        <v>80</v>
      </c>
      <c r="S22" s="85">
        <v>55</v>
      </c>
      <c r="T22" s="86">
        <v>0</v>
      </c>
      <c r="U22" s="86">
        <v>0</v>
      </c>
      <c r="V22" s="86">
        <v>77</v>
      </c>
      <c r="W22" s="86">
        <v>0</v>
      </c>
      <c r="X22" s="86">
        <v>47</v>
      </c>
      <c r="Y22" s="86">
        <v>280</v>
      </c>
      <c r="Z22" s="12">
        <v>246</v>
      </c>
      <c r="AA22" s="70">
        <v>0</v>
      </c>
      <c r="AB22" s="70">
        <v>66</v>
      </c>
      <c r="AC22" s="12">
        <v>105</v>
      </c>
      <c r="AD22" s="75"/>
      <c r="AE22" s="74"/>
      <c r="AF22" s="12"/>
      <c r="AG22" s="12"/>
      <c r="AH22" s="12">
        <v>0</v>
      </c>
      <c r="AI22" s="12">
        <v>0</v>
      </c>
      <c r="AJ22" s="12">
        <v>0</v>
      </c>
      <c r="AK22" s="12"/>
      <c r="AL22" s="12">
        <v>0</v>
      </c>
      <c r="AM22" s="12">
        <v>0</v>
      </c>
      <c r="AN22" s="12"/>
      <c r="AO22" s="12"/>
      <c r="AP22" s="75"/>
      <c r="AQ22" s="74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75"/>
      <c r="BC22" s="74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75"/>
      <c r="BO22" s="74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75"/>
    </row>
    <row r="23" spans="1:78" x14ac:dyDescent="0.2">
      <c r="A23" s="64" t="s">
        <v>31</v>
      </c>
      <c r="B23" s="62" t="s">
        <v>129</v>
      </c>
      <c r="C23" s="63">
        <v>35.155850000000001</v>
      </c>
      <c r="D23" s="63">
        <v>24.895019999999999</v>
      </c>
      <c r="E23" s="65">
        <v>42634</v>
      </c>
      <c r="F23" s="84">
        <f t="shared" si="0"/>
        <v>176</v>
      </c>
      <c r="G23" s="85">
        <v>0</v>
      </c>
      <c r="H23" s="86">
        <v>0</v>
      </c>
      <c r="I23" s="86">
        <v>345</v>
      </c>
      <c r="J23" s="86">
        <v>0</v>
      </c>
      <c r="K23" s="86">
        <v>147</v>
      </c>
      <c r="L23" s="86">
        <v>0</v>
      </c>
      <c r="M23" s="86">
        <v>0</v>
      </c>
      <c r="N23" s="86">
        <v>0</v>
      </c>
      <c r="O23" s="86">
        <v>28</v>
      </c>
      <c r="P23" s="86">
        <v>0</v>
      </c>
      <c r="Q23" s="86">
        <v>51</v>
      </c>
      <c r="R23" s="87">
        <v>0</v>
      </c>
      <c r="S23" s="85">
        <v>0</v>
      </c>
      <c r="T23" s="86">
        <v>0</v>
      </c>
      <c r="U23" s="86">
        <v>0</v>
      </c>
      <c r="V23" s="86">
        <v>0</v>
      </c>
      <c r="W23" s="86">
        <v>186</v>
      </c>
      <c r="X23" s="86">
        <v>261</v>
      </c>
      <c r="Y23" s="86">
        <v>212</v>
      </c>
      <c r="Z23" s="12">
        <v>235</v>
      </c>
      <c r="AA23" s="70">
        <v>0</v>
      </c>
      <c r="AB23" s="70">
        <v>2</v>
      </c>
      <c r="AC23" s="12">
        <v>0</v>
      </c>
      <c r="AD23" s="75"/>
      <c r="AE23" s="74"/>
      <c r="AF23" s="12"/>
      <c r="AG23" s="12"/>
      <c r="AH23" s="12">
        <v>0</v>
      </c>
      <c r="AI23" s="12">
        <v>176</v>
      </c>
      <c r="AJ23" s="12">
        <v>0</v>
      </c>
      <c r="AK23" s="12"/>
      <c r="AL23" s="12">
        <v>0</v>
      </c>
      <c r="AM23" s="12">
        <v>0</v>
      </c>
      <c r="AN23" s="12"/>
      <c r="AO23" s="12"/>
      <c r="AP23" s="75"/>
      <c r="AQ23" s="74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75"/>
      <c r="BC23" s="74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75"/>
      <c r="BO23" s="74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75"/>
    </row>
    <row r="24" spans="1:78" x14ac:dyDescent="0.2">
      <c r="A24" s="64" t="s">
        <v>31</v>
      </c>
      <c r="B24" s="62" t="s">
        <v>130</v>
      </c>
      <c r="C24" s="63"/>
      <c r="D24" s="63"/>
      <c r="E24" s="65">
        <v>42634</v>
      </c>
      <c r="F24" s="124">
        <f t="shared" si="0"/>
        <v>1333</v>
      </c>
      <c r="G24" s="85">
        <v>71</v>
      </c>
      <c r="H24" s="86">
        <v>57</v>
      </c>
      <c r="I24" s="86">
        <v>93</v>
      </c>
      <c r="J24" s="86">
        <v>92</v>
      </c>
      <c r="K24" s="86">
        <v>981</v>
      </c>
      <c r="L24" s="86">
        <v>769</v>
      </c>
      <c r="M24" s="86">
        <v>320</v>
      </c>
      <c r="N24" s="86">
        <v>581</v>
      </c>
      <c r="O24" s="86">
        <v>570</v>
      </c>
      <c r="P24" s="86">
        <v>454</v>
      </c>
      <c r="Q24" s="86">
        <v>595</v>
      </c>
      <c r="R24" s="87">
        <v>99</v>
      </c>
      <c r="S24" s="99">
        <v>88</v>
      </c>
      <c r="T24" s="99">
        <v>362</v>
      </c>
      <c r="U24" s="99">
        <v>883</v>
      </c>
      <c r="V24" s="99">
        <v>1193</v>
      </c>
      <c r="W24" s="99">
        <v>368</v>
      </c>
      <c r="X24" s="99">
        <v>770</v>
      </c>
      <c r="Y24" s="99">
        <v>1271</v>
      </c>
      <c r="Z24" s="99">
        <v>821</v>
      </c>
      <c r="AA24" s="99">
        <v>6806</v>
      </c>
      <c r="AB24" s="99">
        <v>439</v>
      </c>
      <c r="AC24" s="99">
        <v>278</v>
      </c>
      <c r="AD24" s="99">
        <v>98</v>
      </c>
      <c r="AE24" s="74">
        <v>150</v>
      </c>
      <c r="AF24" s="12">
        <v>179</v>
      </c>
      <c r="AG24" s="12">
        <v>68</v>
      </c>
      <c r="AH24" s="12">
        <v>121</v>
      </c>
      <c r="AI24" s="12">
        <v>256</v>
      </c>
      <c r="AJ24" s="12">
        <v>115</v>
      </c>
      <c r="AK24" s="101">
        <v>110</v>
      </c>
      <c r="AL24" s="110">
        <v>205</v>
      </c>
      <c r="AM24" s="12">
        <v>129</v>
      </c>
      <c r="AN24" s="12"/>
      <c r="AO24" s="12"/>
      <c r="AP24" s="75"/>
      <c r="AQ24" s="74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75"/>
      <c r="BC24" s="74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75"/>
      <c r="BO24" s="74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75"/>
    </row>
    <row r="25" spans="1:78" x14ac:dyDescent="0.2">
      <c r="A25" s="64" t="s">
        <v>31</v>
      </c>
      <c r="B25" s="62" t="s">
        <v>131</v>
      </c>
      <c r="C25" s="63"/>
      <c r="D25" s="63"/>
      <c r="E25" s="65">
        <v>42634</v>
      </c>
      <c r="F25" s="84">
        <f t="shared" si="0"/>
        <v>0</v>
      </c>
      <c r="G25" s="85">
        <v>0</v>
      </c>
      <c r="H25" s="86">
        <v>0</v>
      </c>
      <c r="I25" s="86">
        <v>0</v>
      </c>
      <c r="J25" s="86">
        <v>0</v>
      </c>
      <c r="K25" s="86">
        <v>0</v>
      </c>
      <c r="L25" s="86">
        <v>0</v>
      </c>
      <c r="M25" s="86">
        <v>0</v>
      </c>
      <c r="N25" s="86">
        <v>0</v>
      </c>
      <c r="O25" s="86">
        <v>0</v>
      </c>
      <c r="P25" s="86">
        <v>0</v>
      </c>
      <c r="Q25" s="86">
        <v>0</v>
      </c>
      <c r="R25" s="87">
        <v>0</v>
      </c>
      <c r="S25" s="85">
        <v>0</v>
      </c>
      <c r="T25" s="86">
        <v>0</v>
      </c>
      <c r="U25" s="86">
        <v>0</v>
      </c>
      <c r="V25" s="86">
        <v>0</v>
      </c>
      <c r="W25" s="86">
        <v>0</v>
      </c>
      <c r="X25" s="86">
        <v>0</v>
      </c>
      <c r="Y25" s="86">
        <v>0</v>
      </c>
      <c r="Z25" s="12">
        <v>0</v>
      </c>
      <c r="AA25" s="12">
        <v>0</v>
      </c>
      <c r="AB25" s="12">
        <v>0</v>
      </c>
      <c r="AC25" s="12">
        <v>0</v>
      </c>
      <c r="AD25" s="75">
        <v>0</v>
      </c>
      <c r="AE25" s="74"/>
      <c r="AF25" s="12"/>
      <c r="AG25" s="12"/>
      <c r="AH25" s="12">
        <v>0</v>
      </c>
      <c r="AI25" s="12">
        <v>0</v>
      </c>
      <c r="AJ25" s="12">
        <v>0</v>
      </c>
      <c r="AK25" s="12"/>
      <c r="AL25" s="12">
        <v>0</v>
      </c>
      <c r="AM25" s="12">
        <v>0</v>
      </c>
      <c r="AN25" s="12"/>
      <c r="AO25" s="12"/>
      <c r="AP25" s="75"/>
      <c r="AQ25" s="74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75"/>
      <c r="BC25" s="74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75"/>
      <c r="BO25" s="74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75"/>
    </row>
    <row r="26" spans="1:78" ht="17" thickBot="1" x14ac:dyDescent="0.25">
      <c r="A26" s="116" t="s">
        <v>31</v>
      </c>
      <c r="B26" s="117" t="s">
        <v>138</v>
      </c>
      <c r="C26" s="118">
        <v>36.143500000000003</v>
      </c>
      <c r="D26" s="118">
        <v>29.582899999999999</v>
      </c>
      <c r="E26" s="66">
        <v>42634</v>
      </c>
      <c r="F26" s="129">
        <f t="shared" si="0"/>
        <v>3630</v>
      </c>
      <c r="G26" s="119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21"/>
      <c r="S26" s="119">
        <v>15</v>
      </c>
      <c r="T26" s="120">
        <v>14</v>
      </c>
      <c r="U26" s="120">
        <v>63</v>
      </c>
      <c r="V26" s="120">
        <v>19</v>
      </c>
      <c r="W26" s="120">
        <v>27</v>
      </c>
      <c r="X26" s="120">
        <v>66</v>
      </c>
      <c r="Y26" s="120">
        <v>172</v>
      </c>
      <c r="Z26" s="14">
        <v>413</v>
      </c>
      <c r="AA26" s="14">
        <v>585</v>
      </c>
      <c r="AB26" s="14">
        <v>1326</v>
      </c>
      <c r="AC26" s="14">
        <v>1654</v>
      </c>
      <c r="AD26" s="122">
        <v>1354</v>
      </c>
      <c r="AE26" s="123">
        <v>936</v>
      </c>
      <c r="AF26" s="14">
        <v>1981</v>
      </c>
      <c r="AG26" s="14">
        <v>609</v>
      </c>
      <c r="AH26" s="14">
        <v>47</v>
      </c>
      <c r="AI26" s="14">
        <v>0</v>
      </c>
      <c r="AJ26" s="14">
        <v>0</v>
      </c>
      <c r="AK26" s="14">
        <v>17</v>
      </c>
      <c r="AL26" s="14">
        <v>26</v>
      </c>
      <c r="AM26" s="14">
        <v>14</v>
      </c>
      <c r="AN26" s="14"/>
      <c r="AO26" s="14"/>
      <c r="AP26" s="122"/>
      <c r="AQ26" s="74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75"/>
      <c r="BC26" s="74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75"/>
      <c r="BO26" s="74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75"/>
    </row>
    <row r="30" spans="1:78" x14ac:dyDescent="0.2">
      <c r="F30" s="125" t="s">
        <v>140</v>
      </c>
      <c r="S30" s="99">
        <f>SUM(S4:Z26)</f>
        <v>356433</v>
      </c>
      <c r="W30" s="113"/>
      <c r="X30" s="99"/>
      <c r="Z30" s="114"/>
      <c r="AA30" s="115"/>
    </row>
    <row r="31" spans="1:78" x14ac:dyDescent="0.2">
      <c r="F31" s="125" t="s">
        <v>141</v>
      </c>
      <c r="S31" s="99">
        <f>SUM(AE4:AL26)</f>
        <v>282368</v>
      </c>
      <c r="W31" s="113"/>
      <c r="X31" s="99"/>
      <c r="Z31" s="114"/>
      <c r="AA31" s="115"/>
    </row>
    <row r="32" spans="1:78" x14ac:dyDescent="0.2">
      <c r="F32" s="127" t="s">
        <v>142</v>
      </c>
      <c r="G32" s="126"/>
      <c r="H32" s="126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8">
        <f>(S31-S30)/S30</f>
        <v>-0.20779501336857137</v>
      </c>
    </row>
  </sheetData>
  <dataValidations count="3">
    <dataValidation type="decimal" allowBlank="1" showInputMessage="1" showErrorMessage="1" sqref="C4:D25">
      <formula1>-150</formula1>
      <formula2>150</formula2>
    </dataValidation>
    <dataValidation type="whole" operator="greaterThan" allowBlank="1" showInputMessage="1" showErrorMessage="1" sqref="G4:R26 S25:AD26 S4:AD23 AE4:BZ26">
      <formula1>-1</formula1>
    </dataValidation>
    <dataValidation type="date" allowBlank="1" showInputMessage="1" showErrorMessage="1" sqref="E2:E26">
      <formula1>42005</formula1>
      <formula2>43831</formula2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 enableFormatConditionsCalculation="0"/>
  <dimension ref="A1"/>
  <sheetViews>
    <sheetView workbookViewId="0"/>
  </sheetViews>
  <sheetFormatPr baseColWidth="10" defaultColWidth="8.83203125" defaultRowHeight="16" x14ac:dyDescent="0.2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3DC3736-5FB3-4C2A-BA2D-8A8B979F0F40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PortalData</vt:lpstr>
      <vt:lpstr>MonthlyArrivalsByCountry</vt:lpstr>
      <vt:lpstr>ARRIVALS - 2015-16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Smawfield</dc:creator>
  <cp:lastModifiedBy>Marc-Andre Cossette</cp:lastModifiedBy>
  <dcterms:created xsi:type="dcterms:W3CDTF">2015-08-26T14:49:56Z</dcterms:created>
  <dcterms:modified xsi:type="dcterms:W3CDTF">2016-09-24T02:39:25Z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83f81fc5e368490b84c2940385c9748d</vt:lpwstr>
  </property>
</Properties>
</file>